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<sst xmlns="http://schemas.openxmlformats.org/spreadsheetml/2006/main" count="53" uniqueCount="43">
  <si>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公開類</t>
  </si>
  <si>
    <t>年報</t>
  </si>
  <si>
    <t>苗圃名稱
或所在地</t>
  </si>
  <si>
    <t>龜山苗圃</t>
  </si>
  <si>
    <t>石門苗圃</t>
  </si>
  <si>
    <t>填表</t>
  </si>
  <si>
    <t>註：本表育苗面積及數量不含相關造林計畫部分。</t>
  </si>
  <si>
    <t>資料來源:本局依據育苗實行資料報送。</t>
  </si>
  <si>
    <t>填表說明:本表應於編製期限內編製紙本2份送農業部林業及自然保育署，並經網際網路上傳至桃園市政府公務統計行政管理系統。</t>
  </si>
  <si>
    <t>備註:總計不符各項加總，係因四捨五入進位所致。</t>
  </si>
  <si>
    <t>次年1月底前編報</t>
  </si>
  <si>
    <t>計畫號碼</t>
  </si>
  <si>
    <t>所有權別</t>
  </si>
  <si>
    <t>公有</t>
  </si>
  <si>
    <t>育苗面積</t>
  </si>
  <si>
    <t>總
計</t>
  </si>
  <si>
    <t>桃   園   市   苗  圃  育  苗  數  量</t>
  </si>
  <si>
    <t>合計</t>
  </si>
  <si>
    <t>已出栽</t>
  </si>
  <si>
    <t>可出栽</t>
  </si>
  <si>
    <t>不可出栽</t>
  </si>
  <si>
    <t>審核</t>
  </si>
  <si>
    <t>中華民國112年</t>
  </si>
  <si>
    <t>苗床面積</t>
  </si>
  <si>
    <t>附屬地面積</t>
  </si>
  <si>
    <t>主辦業務人員</t>
  </si>
  <si>
    <t>主辦統計人員</t>
  </si>
  <si>
    <t>苗  木  株  數</t>
  </si>
  <si>
    <t>扁柏</t>
  </si>
  <si>
    <t>紅檜</t>
  </si>
  <si>
    <t>肖楠</t>
  </si>
  <si>
    <t>機關長官</t>
  </si>
  <si>
    <t>編製機關</t>
  </si>
  <si>
    <t>表號</t>
  </si>
  <si>
    <t>烏心石</t>
  </si>
  <si>
    <t>桃園市政府農業局</t>
  </si>
  <si>
    <t>2233-03-01-2</t>
  </si>
  <si>
    <t>樟樹</t>
  </si>
  <si>
    <t>中華民國113年1月18日編製</t>
  </si>
  <si>
    <t>面積:平方公尺</t>
  </si>
  <si>
    <t>株數:株</t>
  </si>
  <si>
    <t>楓香</t>
  </si>
  <si>
    <t>其他</t>
  </si>
</sst>
</file>

<file path=xl/styles.xml><?xml version="1.0" encoding="utf-8"?>
<styleSheet xmlns="http://schemas.openxmlformats.org/spreadsheetml/2006/main">
  <numFmts count="3">
    <numFmt numFmtId="197" formatCode="_(* #,##0_);_(* \(#,##0\);_(* &quot;-&quot;??_);_(@_)"/>
    <numFmt numFmtId="198" formatCode="#,##0_);[Red]\(#,##0\)"/>
    <numFmt numFmtId="199" formatCode="_-* #,##0_-;\-* #,##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  <font>
      <sz val="16"/>
      <color rgb="FF000000"/>
      <name val="Times New Roman"/>
      <family val="2"/>
    </font>
    <font>
      <sz val="20"/>
      <color rgb="FF000000"/>
      <name val="標楷體"/>
      <family val="2"/>
    </font>
    <font>
      <b/>
      <sz val="12"/>
      <color rgb="FF000000"/>
      <name val="標楷體"/>
      <family val="2"/>
    </font>
    <font>
      <sz val="16"/>
      <color rgb="FF000000"/>
      <name val="標楷體"/>
      <family val="2"/>
    </font>
    <font>
      <sz val="11"/>
      <color rgb="FF000000"/>
      <name val="Times New Roman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197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3" xfId="0" applyFont="1" applyBorder="1" applyAlignment="1">
      <alignment horizontal="center"/>
    </xf>
    <xf numFmtId="197" fontId="2" fillId="0" borderId="1" xfId="0" applyNumberFormat="1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9" fillId="0" borderId="0" xfId="0" applyFont="1" applyAlignment="1">
      <alignment horizontal="center"/>
    </xf>
    <xf numFmtId="198" fontId="2" fillId="0" borderId="1" xfId="0" applyNumberFormat="1" applyFont="1" applyBorder="1" applyAlignment="1">
      <alignment horizontal="right" vertical="center"/>
    </xf>
    <xf numFmtId="199" fontId="2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11" fillId="0" borderId="0" xfId="0" applyFont="1"/>
    <xf numFmtId="0" fontId="2" fillId="0" borderId="4" xfId="0" applyFont="1" applyBorder="1"/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14" sqref="F14"/>
    </sheetView>
  </sheetViews>
  <sheetFormatPr defaultColWidth="9.28125" defaultRowHeight="15"/>
  <cols>
    <col min="1" max="2" width="10.140625" style="0" customWidth="1"/>
    <col min="4" max="4" width="6.140625" style="0" customWidth="1"/>
    <col min="5" max="5" width="12.140625" style="0" customWidth="1"/>
    <col min="6" max="6" width="10.57421875" style="0" customWidth="1"/>
    <col min="7" max="7" width="10.7109375" style="0" customWidth="1"/>
    <col min="8" max="9" width="12.140625" style="0" customWidth="1"/>
    <col min="10" max="11" width="11.140625" style="0" customWidth="1"/>
    <col min="12" max="15" width="10.140625" style="0" customWidth="1"/>
    <col min="16" max="16" width="11.140625" style="0" customWidth="1"/>
  </cols>
  <sheetData>
    <row r="1" spans="1:50" ht="20.45" customHeight="1">
      <c r="A1" s="1" t="s">
        <v>0</v>
      </c>
      <c r="B1" s="9"/>
      <c r="C1" s="3"/>
      <c r="D1" s="3"/>
      <c r="E1" s="3"/>
      <c r="F1" s="3"/>
      <c r="G1" s="3"/>
      <c r="H1" s="3"/>
      <c r="I1" s="3"/>
      <c r="J1" s="3"/>
      <c r="K1" s="3"/>
      <c r="L1" s="24"/>
      <c r="M1" s="11" t="s">
        <v>32</v>
      </c>
      <c r="N1" s="11" t="s">
        <v>35</v>
      </c>
      <c r="O1" s="11"/>
      <c r="P1" s="11"/>
      <c r="Q1" s="3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20.45" customHeight="1">
      <c r="A2" s="1" t="s">
        <v>1</v>
      </c>
      <c r="B2" s="10" t="s">
        <v>10</v>
      </c>
      <c r="C2" s="4"/>
      <c r="D2" s="4"/>
      <c r="E2" s="4"/>
      <c r="F2" s="4"/>
      <c r="G2" s="4"/>
      <c r="H2" s="4"/>
      <c r="I2" s="4"/>
      <c r="J2" s="4"/>
      <c r="K2" s="4"/>
      <c r="L2" s="25"/>
      <c r="M2" s="1" t="s">
        <v>33</v>
      </c>
      <c r="N2" s="29" t="s">
        <v>36</v>
      </c>
      <c r="O2" s="29"/>
      <c r="P2" s="29"/>
      <c r="Q2" s="3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6.9" customHeight="1">
      <c r="A3" s="2"/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0.45" customHeight="1">
      <c r="A4" s="3"/>
      <c r="B4" s="3"/>
      <c r="C4" s="3"/>
      <c r="D4" s="3"/>
      <c r="E4" s="15" t="s">
        <v>16</v>
      </c>
      <c r="F4" s="15"/>
      <c r="G4" s="15"/>
      <c r="H4" s="15"/>
      <c r="I4" s="15"/>
      <c r="J4" s="15"/>
      <c r="K4" s="15"/>
      <c r="L4" s="26"/>
      <c r="M4" s="26"/>
      <c r="N4" s="26"/>
      <c r="O4" s="8"/>
      <c r="P4" s="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20.65" customHeight="1">
      <c r="A5" s="3"/>
      <c r="B5" s="3"/>
      <c r="C5" s="3"/>
      <c r="D5" s="3"/>
      <c r="E5" s="16"/>
      <c r="F5" s="16"/>
      <c r="G5" s="16"/>
      <c r="H5" s="16"/>
      <c r="I5" s="16"/>
      <c r="J5" s="16"/>
      <c r="K5" s="16"/>
      <c r="L5" s="16"/>
      <c r="M5" s="16"/>
      <c r="N5" s="16"/>
      <c r="O5" s="8" t="s">
        <v>39</v>
      </c>
      <c r="P5" s="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6.9" customHeight="1">
      <c r="A6" s="4"/>
      <c r="B6" s="4"/>
      <c r="C6" s="4"/>
      <c r="D6" s="4"/>
      <c r="E6" s="4"/>
      <c r="F6" s="18" t="s">
        <v>22</v>
      </c>
      <c r="G6" s="18"/>
      <c r="H6" s="18"/>
      <c r="I6" s="18"/>
      <c r="J6" s="22"/>
      <c r="K6" s="22"/>
      <c r="L6" s="22"/>
      <c r="M6" s="22"/>
      <c r="N6" s="22"/>
      <c r="O6" s="30" t="s">
        <v>40</v>
      </c>
      <c r="P6" s="3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6.5" customHeight="1">
      <c r="A7" s="5" t="s">
        <v>2</v>
      </c>
      <c r="B7" s="11" t="s">
        <v>11</v>
      </c>
      <c r="C7" s="11" t="s">
        <v>12</v>
      </c>
      <c r="D7" s="1" t="s">
        <v>14</v>
      </c>
      <c r="E7" s="1"/>
      <c r="F7" s="1"/>
      <c r="G7" s="1" t="s">
        <v>23</v>
      </c>
      <c r="H7" s="11" t="s">
        <v>24</v>
      </c>
      <c r="I7" s="20" t="s">
        <v>27</v>
      </c>
      <c r="J7" s="20"/>
      <c r="K7" s="20"/>
      <c r="L7" s="20"/>
      <c r="M7" s="20"/>
      <c r="N7" s="20"/>
      <c r="O7" s="20"/>
      <c r="P7" s="20"/>
      <c r="Q7" s="3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.4" customHeight="1">
      <c r="A8" s="5"/>
      <c r="B8" s="11"/>
      <c r="C8" s="11"/>
      <c r="D8" s="1"/>
      <c r="E8" s="1"/>
      <c r="F8" s="1"/>
      <c r="G8" s="1"/>
      <c r="H8" s="11"/>
      <c r="I8" s="6" t="s">
        <v>17</v>
      </c>
      <c r="J8" s="6" t="s">
        <v>28</v>
      </c>
      <c r="K8" s="6" t="s">
        <v>29</v>
      </c>
      <c r="L8" s="6" t="s">
        <v>30</v>
      </c>
      <c r="M8" s="6" t="s">
        <v>34</v>
      </c>
      <c r="N8" s="6" t="s">
        <v>37</v>
      </c>
      <c r="O8" s="6" t="s">
        <v>41</v>
      </c>
      <c r="P8" s="6" t="s">
        <v>42</v>
      </c>
      <c r="Q8" s="3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31.9" customHeight="1">
      <c r="A9" s="6"/>
      <c r="B9" s="6"/>
      <c r="C9" s="6"/>
      <c r="D9" s="13" t="s">
        <v>15</v>
      </c>
      <c r="E9" s="14" t="s">
        <v>17</v>
      </c>
      <c r="F9" s="19">
        <f>G9+H9</f>
        <v>32866.221</v>
      </c>
      <c r="G9" s="19">
        <f>G13+G17</f>
        <v>23006.508</v>
      </c>
      <c r="H9" s="19">
        <f>H13+H17</f>
        <v>9859.713</v>
      </c>
      <c r="I9" s="19">
        <f>SUM(J9:P9)</f>
        <v>41549</v>
      </c>
      <c r="J9" s="23">
        <f>J13+J17</f>
        <v>1094</v>
      </c>
      <c r="K9" s="23">
        <f>K13+K17</f>
        <v>1796</v>
      </c>
      <c r="L9" s="23">
        <f>L13+L17</f>
        <v>2154</v>
      </c>
      <c r="M9" s="23">
        <f>M13+M17</f>
        <v>1217</v>
      </c>
      <c r="N9" s="23">
        <f>N13+N17</f>
        <v>1664</v>
      </c>
      <c r="O9" s="23">
        <f>O13+O17</f>
        <v>4262</v>
      </c>
      <c r="P9" s="23">
        <f>P13+P17</f>
        <v>29362</v>
      </c>
      <c r="Q9" s="3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32.65" customHeight="1">
      <c r="A10" s="6"/>
      <c r="B10" s="6"/>
      <c r="C10" s="6"/>
      <c r="D10" s="13"/>
      <c r="E10" s="14" t="s">
        <v>18</v>
      </c>
      <c r="F10" s="19">
        <f>G10+H10</f>
        <v>12428.7123778546</v>
      </c>
      <c r="G10" s="19">
        <f>G14+G18</f>
        <v>8700.15811366359</v>
      </c>
      <c r="H10" s="19">
        <f>H14+H18</f>
        <v>3728.55426419101</v>
      </c>
      <c r="I10" s="19">
        <f>SUM(J10:P10)</f>
        <v>15202</v>
      </c>
      <c r="J10" s="23">
        <f>J14+J18</f>
        <v>840</v>
      </c>
      <c r="K10" s="23">
        <f>K14+K18</f>
        <v>0</v>
      </c>
      <c r="L10" s="23">
        <f>L14+L18</f>
        <v>1279</v>
      </c>
      <c r="M10" s="23">
        <f>M14+M18</f>
        <v>347</v>
      </c>
      <c r="N10" s="23">
        <f>N14+N18</f>
        <v>733</v>
      </c>
      <c r="O10" s="23">
        <f>O14+O18</f>
        <v>926</v>
      </c>
      <c r="P10" s="23">
        <f>P14+P18</f>
        <v>11077</v>
      </c>
      <c r="Q10" s="9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32.65" customHeight="1">
      <c r="A11" s="6"/>
      <c r="B11" s="6"/>
      <c r="C11" s="6"/>
      <c r="D11" s="13"/>
      <c r="E11" s="14" t="s">
        <v>19</v>
      </c>
      <c r="F11" s="19">
        <f>G11+H11</f>
        <v>20437.5086221454</v>
      </c>
      <c r="G11" s="19">
        <f>G15+G19</f>
        <v>14306.3498863364</v>
      </c>
      <c r="H11" s="19">
        <f>H15+H19</f>
        <v>6131.15873580899</v>
      </c>
      <c r="I11" s="19">
        <f>SUM(J11:P11)</f>
        <v>26347</v>
      </c>
      <c r="J11" s="23">
        <f>J15+J19</f>
        <v>254</v>
      </c>
      <c r="K11" s="23">
        <f>K15+K19</f>
        <v>1796</v>
      </c>
      <c r="L11" s="23">
        <f>L15+L19</f>
        <v>875</v>
      </c>
      <c r="M11" s="23">
        <f>M15+M19</f>
        <v>870</v>
      </c>
      <c r="N11" s="23">
        <f>N15+N19</f>
        <v>931</v>
      </c>
      <c r="O11" s="23">
        <f>O15+O19</f>
        <v>3336</v>
      </c>
      <c r="P11" s="23">
        <f>P15+P19</f>
        <v>18285</v>
      </c>
      <c r="Q11" s="9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31.15" customHeight="1">
      <c r="A12" s="6"/>
      <c r="B12" s="6"/>
      <c r="C12" s="6"/>
      <c r="D12" s="13"/>
      <c r="E12" s="14" t="s">
        <v>20</v>
      </c>
      <c r="F12" s="19">
        <f>G12+H12</f>
        <v>0</v>
      </c>
      <c r="G12" s="19">
        <f>G16+G20</f>
        <v>0</v>
      </c>
      <c r="H12" s="19">
        <f>H16+H20</f>
        <v>0</v>
      </c>
      <c r="I12" s="19">
        <f>SUM(J12:P12)</f>
        <v>0</v>
      </c>
      <c r="J12" s="23">
        <f>J16+J20</f>
        <v>0</v>
      </c>
      <c r="K12" s="23">
        <f>K16+K20</f>
        <v>0</v>
      </c>
      <c r="L12" s="23">
        <f>L16+L20</f>
        <v>0</v>
      </c>
      <c r="M12" s="23">
        <f>M16+M20</f>
        <v>0</v>
      </c>
      <c r="N12" s="23">
        <f>N16+N20</f>
        <v>0</v>
      </c>
      <c r="O12" s="23">
        <f>O16+O20</f>
        <v>0</v>
      </c>
      <c r="P12" s="23">
        <f>P16+P20</f>
        <v>0</v>
      </c>
      <c r="Q12" s="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35.65" customHeight="1">
      <c r="A13" s="6" t="s">
        <v>3</v>
      </c>
      <c r="B13" s="6"/>
      <c r="C13" s="6" t="s">
        <v>13</v>
      </c>
      <c r="D13" s="13"/>
      <c r="E13" s="14" t="s">
        <v>17</v>
      </c>
      <c r="F13" s="19">
        <f>G13+H13</f>
        <v>28937.511</v>
      </c>
      <c r="G13" s="19">
        <f>20256.411</f>
        <v>20256.411</v>
      </c>
      <c r="H13" s="19">
        <f>8681.1</f>
        <v>8681.1</v>
      </c>
      <c r="I13" s="19">
        <f>SUM(J13:P13)</f>
        <v>30253</v>
      </c>
      <c r="J13" s="23">
        <f>J14+J15+J16</f>
        <v>0</v>
      </c>
      <c r="K13" s="23">
        <f>K14+K15+K16</f>
        <v>0</v>
      </c>
      <c r="L13" s="23">
        <f>L14+L15+L16</f>
        <v>2154</v>
      </c>
      <c r="M13" s="23">
        <f>M14+M15+M16</f>
        <v>1217</v>
      </c>
      <c r="N13" s="23">
        <f>N14+N15+N16</f>
        <v>1637</v>
      </c>
      <c r="O13" s="23">
        <f>O14+O15+O16</f>
        <v>464</v>
      </c>
      <c r="P13" s="23">
        <f>P14+P15+P16</f>
        <v>24781</v>
      </c>
      <c r="Q13" s="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6.65" customHeight="1">
      <c r="A14" s="6"/>
      <c r="B14" s="6"/>
      <c r="C14" s="6"/>
      <c r="D14" s="13"/>
      <c r="E14" s="14" t="s">
        <v>18</v>
      </c>
      <c r="F14" s="19">
        <f>G14+H14</f>
        <v>11221.8582967639</v>
      </c>
      <c r="G14" s="19">
        <f>G13*(I14/I13)</f>
        <v>7855.36025690013</v>
      </c>
      <c r="H14" s="19">
        <f>H13*(I14/I13)</f>
        <v>3366.49803986381</v>
      </c>
      <c r="I14" s="19">
        <f>SUM(J14:P14)</f>
        <v>11732</v>
      </c>
      <c r="J14" s="23">
        <v>0</v>
      </c>
      <c r="K14" s="23">
        <v>0</v>
      </c>
      <c r="L14" s="27">
        <v>1279</v>
      </c>
      <c r="M14" s="28">
        <v>347</v>
      </c>
      <c r="N14" s="28">
        <v>720</v>
      </c>
      <c r="O14" s="28">
        <v>37</v>
      </c>
      <c r="P14" s="19">
        <v>9349</v>
      </c>
      <c r="Q14" s="9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6.65" customHeight="1">
      <c r="A15" s="6"/>
      <c r="B15" s="6"/>
      <c r="C15" s="6"/>
      <c r="D15" s="13"/>
      <c r="E15" s="14" t="s">
        <v>19</v>
      </c>
      <c r="F15" s="19">
        <f>G15+H15</f>
        <v>17715.6527032361</v>
      </c>
      <c r="G15" s="19">
        <f>G13*(I15/I13)</f>
        <v>12401.0507430999</v>
      </c>
      <c r="H15" s="19">
        <f>H13*(I15/I13)</f>
        <v>5314.60196013619</v>
      </c>
      <c r="I15" s="19">
        <f>SUM(J15:P15)</f>
        <v>18521</v>
      </c>
      <c r="J15" s="23">
        <v>0</v>
      </c>
      <c r="K15" s="23">
        <v>0</v>
      </c>
      <c r="L15" s="19">
        <v>875</v>
      </c>
      <c r="M15" s="19">
        <v>870</v>
      </c>
      <c r="N15" s="19">
        <v>917</v>
      </c>
      <c r="O15" s="19">
        <v>427</v>
      </c>
      <c r="P15" s="19">
        <v>15432</v>
      </c>
      <c r="Q15" s="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.4" customHeight="1">
      <c r="A16" s="6"/>
      <c r="B16" s="6"/>
      <c r="C16" s="6"/>
      <c r="D16" s="13"/>
      <c r="E16" s="14" t="s">
        <v>20</v>
      </c>
      <c r="F16" s="19">
        <f>G16+H16</f>
        <v>0</v>
      </c>
      <c r="G16" s="19">
        <f>G13*(I16/I13)</f>
        <v>0</v>
      </c>
      <c r="H16" s="19">
        <f>H13*(I16/I13)</f>
        <v>0</v>
      </c>
      <c r="I16" s="19">
        <f>SUM(J16:P16)</f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9">
        <v>0</v>
      </c>
      <c r="Q16" s="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8.15" customHeight="1">
      <c r="A17" s="6" t="s">
        <v>4</v>
      </c>
      <c r="B17" s="12"/>
      <c r="C17" s="6" t="s">
        <v>13</v>
      </c>
      <c r="D17" s="14"/>
      <c r="E17" s="6" t="s">
        <v>17</v>
      </c>
      <c r="F17" s="19">
        <f>G17+H17</f>
        <v>3928.71</v>
      </c>
      <c r="G17" s="19">
        <f>2750.097</f>
        <v>2750.097</v>
      </c>
      <c r="H17" s="19">
        <f>1178.613</f>
        <v>1178.613</v>
      </c>
      <c r="I17" s="19">
        <f>SUM(J17:P17)</f>
        <v>11296</v>
      </c>
      <c r="J17" s="23">
        <f>J18+J19+J20</f>
        <v>1094</v>
      </c>
      <c r="K17" s="23">
        <f>K18+K19+K20</f>
        <v>1796</v>
      </c>
      <c r="L17" s="23">
        <f>L18+L19+L20</f>
        <v>0</v>
      </c>
      <c r="M17" s="23">
        <f>M18+M19+M20</f>
        <v>0</v>
      </c>
      <c r="N17" s="23">
        <f>N18+N19+N20</f>
        <v>27</v>
      </c>
      <c r="O17" s="23">
        <f>O18+O19+O20</f>
        <v>3798</v>
      </c>
      <c r="P17" s="23">
        <f>P18+P19+P20</f>
        <v>4581</v>
      </c>
      <c r="Q17" s="9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8.15" customHeight="1">
      <c r="A18" s="6"/>
      <c r="B18" s="12"/>
      <c r="C18" s="6"/>
      <c r="D18" s="14"/>
      <c r="E18" s="6" t="s">
        <v>18</v>
      </c>
      <c r="F18" s="19">
        <f>G18+H18</f>
        <v>1206.85408109065</v>
      </c>
      <c r="G18" s="19">
        <f>G17*(I18/I17)</f>
        <v>844.797856763457</v>
      </c>
      <c r="H18" s="19">
        <f>H17*(I18/I17)</f>
        <v>362.056224327196</v>
      </c>
      <c r="I18" s="19">
        <f>SUM(J18:P18)</f>
        <v>3470</v>
      </c>
      <c r="J18" s="23">
        <v>840</v>
      </c>
      <c r="K18" s="23">
        <v>0</v>
      </c>
      <c r="L18" s="19">
        <v>0</v>
      </c>
      <c r="M18" s="19">
        <v>0</v>
      </c>
      <c r="N18" s="19">
        <v>13</v>
      </c>
      <c r="O18" s="19">
        <v>889</v>
      </c>
      <c r="P18" s="19">
        <v>1728</v>
      </c>
      <c r="Q18" s="9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8.15" customHeight="1">
      <c r="A19" s="6"/>
      <c r="B19" s="12"/>
      <c r="C19" s="6"/>
      <c r="D19" s="14"/>
      <c r="E19" s="17" t="s">
        <v>19</v>
      </c>
      <c r="F19" s="19">
        <f>G19+H19</f>
        <v>2721.85591890935</v>
      </c>
      <c r="G19" s="19">
        <f>G17*(I19/I17)</f>
        <v>1905.29914323654</v>
      </c>
      <c r="H19" s="19">
        <f>H17*(I19/I17)</f>
        <v>816.556775672804</v>
      </c>
      <c r="I19" s="19">
        <f>SUM(J19:P19)</f>
        <v>7826</v>
      </c>
      <c r="J19" s="23">
        <v>254</v>
      </c>
      <c r="K19" s="23">
        <v>1796</v>
      </c>
      <c r="L19" s="19">
        <v>0</v>
      </c>
      <c r="M19" s="19">
        <v>0</v>
      </c>
      <c r="N19" s="19">
        <v>14</v>
      </c>
      <c r="O19" s="19">
        <v>2909</v>
      </c>
      <c r="P19" s="19">
        <v>2853</v>
      </c>
      <c r="Q19" s="9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8.15" customHeight="1">
      <c r="A20" s="6"/>
      <c r="B20" s="12"/>
      <c r="C20" s="6"/>
      <c r="D20" s="14"/>
      <c r="E20" s="6" t="s">
        <v>20</v>
      </c>
      <c r="F20" s="19">
        <f>G20+H20</f>
        <v>0</v>
      </c>
      <c r="G20" s="19">
        <f>G17*(I20/I17)</f>
        <v>0</v>
      </c>
      <c r="H20" s="19">
        <f>H17*(I20/I17)</f>
        <v>0</v>
      </c>
      <c r="I20" s="19">
        <f>SUM(J20:P20)</f>
        <v>0</v>
      </c>
      <c r="J20" s="23">
        <v>0</v>
      </c>
      <c r="K20" s="23">
        <v>0</v>
      </c>
      <c r="L20" s="19">
        <v>0</v>
      </c>
      <c r="M20" s="19">
        <v>0</v>
      </c>
      <c r="N20" s="19">
        <v>0</v>
      </c>
      <c r="O20" s="19">
        <v>0</v>
      </c>
      <c r="P20" s="23">
        <v>0</v>
      </c>
      <c r="Q20" s="9"/>
      <c r="R20" s="3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6.5" customHeight="1">
      <c r="A21" s="7" t="s">
        <v>5</v>
      </c>
      <c r="B21" s="7"/>
      <c r="C21" s="7"/>
      <c r="D21" s="7"/>
      <c r="E21" s="7" t="s">
        <v>21</v>
      </c>
      <c r="F21" s="7"/>
      <c r="G21" s="7"/>
      <c r="H21" s="7" t="s">
        <v>25</v>
      </c>
      <c r="I21" s="7"/>
      <c r="J21" s="7"/>
      <c r="K21" s="7"/>
      <c r="L21" s="7" t="s">
        <v>31</v>
      </c>
      <c r="M21" s="7"/>
      <c r="N21" s="7" t="s">
        <v>38</v>
      </c>
      <c r="O21" s="7"/>
      <c r="P21" s="7"/>
      <c r="Q21" s="3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6.5" customHeight="1">
      <c r="A22" s="3"/>
      <c r="B22" s="3"/>
      <c r="C22" s="3"/>
      <c r="D22" s="3"/>
      <c r="E22" s="3"/>
      <c r="F22" s="3"/>
      <c r="G22" s="3"/>
      <c r="H22" s="3" t="s">
        <v>26</v>
      </c>
      <c r="I22" s="3"/>
      <c r="J22" s="3"/>
      <c r="K22" s="3"/>
      <c r="L22" s="3"/>
      <c r="M22" s="3"/>
      <c r="N22" s="3"/>
      <c r="O22" s="3"/>
      <c r="P22" s="3"/>
      <c r="Q22" s="3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6.5" customHeight="1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1"/>
      <c r="P23" s="3"/>
      <c r="Q23" s="3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6.5" customHeight="1">
      <c r="A24" s="3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6.5" customHeight="1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6.5" customHeight="1">
      <c r="A26" s="8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6.5" customHeight="1">
      <c r="A52" s="3"/>
      <c r="B52" s="3"/>
      <c r="C52" s="3"/>
      <c r="D52" s="3"/>
      <c r="E52" s="3"/>
      <c r="F52" s="3"/>
      <c r="G52" s="3"/>
      <c r="H52" s="3"/>
      <c r="I52" s="21"/>
      <c r="J52" s="2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30">
    <mergeCell ref="A24:G24"/>
    <mergeCell ref="B17:B20"/>
    <mergeCell ref="D17:D20"/>
    <mergeCell ref="A7:A8"/>
    <mergeCell ref="B7:B8"/>
    <mergeCell ref="D9:D12"/>
    <mergeCell ref="D13:D16"/>
    <mergeCell ref="N21:P21"/>
    <mergeCell ref="A23:G23"/>
    <mergeCell ref="A17:A20"/>
    <mergeCell ref="C17:C20"/>
    <mergeCell ref="B9:B12"/>
    <mergeCell ref="A9:A12"/>
    <mergeCell ref="C9:C12"/>
    <mergeCell ref="A26:L26"/>
    <mergeCell ref="A25:O25"/>
    <mergeCell ref="N1:P1"/>
    <mergeCell ref="B13:B16"/>
    <mergeCell ref="A13:A16"/>
    <mergeCell ref="N2:P2"/>
    <mergeCell ref="H7:H8"/>
    <mergeCell ref="D7:F8"/>
    <mergeCell ref="G7:G8"/>
    <mergeCell ref="C13:C16"/>
    <mergeCell ref="O5:P5"/>
    <mergeCell ref="O6:P6"/>
    <mergeCell ref="F6:I6"/>
    <mergeCell ref="E4:K4"/>
    <mergeCell ref="I7:P7"/>
    <mergeCell ref="C7:C8"/>
  </mergeCells>
  <dataValidations count="55">
    <dataValidation errorStyle="warning" type="decimal" operator="equal" showInputMessage="1" showErrorMessage="1" error="{2}" sqref="A13">
      <formula1>"='龜山$0_12_0$2101200001'"</formula1>
    </dataValidation>
    <dataValidation errorStyle="warning" type="decimal" operator="equal" showInputMessage="1" showErrorMessage="1" error="{2}" sqref="A17">
      <formula1>"='石門$0_16_0$2101200002'"</formula1>
    </dataValidation>
    <dataValidation errorStyle="warning" type="decimal" operator="equal" showInputMessage="1" showErrorMessage="1" error="{2}" sqref="B13">
      <formula1>"='苗圃計畫別$0_12_1$21013'"</formula1>
    </dataValidation>
    <dataValidation errorStyle="warning" type="decimal" operator="equal" showInputMessage="1" showErrorMessage="1" error="{2}" sqref="C13">
      <formula1>"='公有$0_12_2$2101400001'"</formula1>
    </dataValidation>
    <dataValidation errorStyle="warning" type="decimal" operator="equal" showInputMessage="1" showErrorMessage="1" error="{2}" sqref="C17">
      <formula1>"='公有$0_16_2$2101400001'"</formula1>
    </dataValidation>
    <dataValidation errorStyle="warning" type="decimal" operator="equal" showInputMessage="1" showErrorMessage="1" error="{2}" sqref="D7">
      <formula1>"='育苗面積依苗圃別.苗圃計畫別.苗圃所有權別.育苗種類分$0_6_3$A223303a001'"</formula1>
    </dataValidation>
    <dataValidation errorStyle="warning" type="decimal" operator="equal" showInputMessage="1" showErrorMessage="1" error="{2}" sqref="D13">
      <formula1>"='龜山$0_12_3$2101200001'"</formula1>
    </dataValidation>
    <dataValidation errorStyle="warning" type="decimal" operator="equal" showInputMessage="1" showErrorMessage="1" error="{2}" sqref="D17">
      <formula1>"='石門$0_16_3$2101200002'"</formula1>
    </dataValidation>
    <dataValidation errorStyle="warning" type="decimal" operator="equal" showInputMessage="1" showErrorMessage="1" error="{2}" sqref="E14">
      <formula1>"='已出栽$0_13_4$2101500001'"</formula1>
    </dataValidation>
    <dataValidation errorStyle="warning" type="decimal" operator="equal" showInputMessage="1" showErrorMessage="1" error="{2}" sqref="E15">
      <formula1>"='可出栽$0_14_4$2101500002'"</formula1>
    </dataValidation>
    <dataValidation errorStyle="warning" type="decimal" operator="equal" showInputMessage="1" showErrorMessage="1" error="{2}" sqref="E16">
      <formula1>"='不可出栽$0_15_4$2101500003'"</formula1>
    </dataValidation>
    <dataValidation errorStyle="warning" type="decimal" operator="equal" showInputMessage="1" showErrorMessage="1" error="{2}" sqref="E18">
      <formula1>"='已出栽$0_17_4$2101500001'"</formula1>
    </dataValidation>
    <dataValidation errorStyle="warning" type="decimal" operator="equal" showInputMessage="1" showErrorMessage="1" error="{2}" sqref="E19">
      <formula1>"='可出栽$0_18_4$2101500002'"</formula1>
    </dataValidation>
    <dataValidation errorStyle="warning" type="decimal" operator="equal" showInputMessage="1" showErrorMessage="1" error="{2}" sqref="E20">
      <formula1>"='不可出栽$0_19_4$2101500003'"</formula1>
    </dataValidation>
    <dataValidation errorStyle="warning" type="decimal" operator="equal" showInputMessage="1" showErrorMessage="1" error="{2}" sqref="F6">
      <formula1>"='中華民國112年$0_5_5$2023'"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error="{2}" sqref="G7">
      <formula1>"='苗床面積依苗圃別.苗圃計畫別.苗圃所有權別.育苗種類分$0_6_6$A223303a002'"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error="{2}" sqref="H7">
      <formula1>"='附屬地面積依苗圃別.苗圃計畫別.苗圃所有權別.育苗種類分$0_6_7$A223303a003'"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error="{2}" sqref="I7">
      <formula1>"='苗木株數依樹種別.苗圃別.苗圃計畫別.苗圃所有權別.育苗種類分$0_6_8$A223303a004'"</formula1>
    </dataValidation>
    <dataValidation errorStyle="warning" type="decimal" operator="equal" showInputMessage="1" showErrorMessage="1" error="{2}" sqref="I13">
      <formula1>"='公有$0_12_8$2101400001'"</formula1>
    </dataValidation>
    <dataValidation errorStyle="warning" type="decimal" operator="equal" showInputMessage="1" showErrorMessage="1" error="{2}" sqref="I14">
      <formula1>"='已出栽$0_13_8$2101500001'"</formula1>
    </dataValidation>
    <dataValidation errorStyle="warning" type="decimal" operator="equal" showInputMessage="1" showErrorMessage="1" error="{2}" sqref="I15">
      <formula1>"='可出栽$0_14_8$2101500002'"</formula1>
    </dataValidation>
    <dataValidation errorStyle="warning" type="decimal" operator="equal" showInputMessage="1" showErrorMessage="1" error="{2}" sqref="I16">
      <formula1>"='不可出栽$0_15_8$2101500003'"</formula1>
    </dataValidation>
    <dataValidation errorStyle="warning" type="decimal" operator="equal" showInputMessage="1" showErrorMessage="1" error="{2}" sqref="I17">
      <formula1>"='公有$0_16_8$2101400001'"</formula1>
    </dataValidation>
    <dataValidation errorStyle="warning" type="decimal" operator="equal" showInputMessage="1" showErrorMessage="1" error="{2}" sqref="I18">
      <formula1>"='已出栽$0_17_8$2101500001'"</formula1>
    </dataValidation>
    <dataValidation errorStyle="warning" type="decimal" operator="equal" showInputMessage="1" showErrorMessage="1" error="{2}" sqref="I19">
      <formula1>"='可出栽$0_18_8$2101500002'"</formula1>
    </dataValidation>
    <dataValidation errorStyle="warning" type="decimal" operator="equal" showInputMessage="1" showErrorMessage="1" error="{2}" sqref="I20">
      <formula1>"='不可出栽$0_19_8$2101500003'"</formula1>
    </dataValidation>
    <dataValidation errorStyle="warning" type="decimal" operator="equal" showInputMessage="1" showErrorMessage="1" error="{2}" sqref="J8">
      <formula1>"='扁柏$0_7_9$2100600015'"</formula1>
    </dataValidation>
    <dataValidation errorStyle="warning" type="decimal" operator="equal" showInputMessage="1" showErrorMessage="1" error="{2}" sqref="J13">
      <formula1>"='苗圃計畫別$0_12_9$21013'"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error="{2}" sqref="K8">
      <formula1>"='紅檜$0_7_10$2100600016'"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error="{2}" sqref="L2">
      <formula1>"='桃園市$0_1_11$010000068000'"</formula1>
    </dataValidation>
    <dataValidation errorStyle="warning" type="decimal" operator="equal" showInputMessage="1" showErrorMessage="1" error="{2}" sqref="L8">
      <formula1>"='肖楠$0_7_11$2100600017'"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error="{2}" sqref="M8">
      <formula1>"='代號532_烏心石$0_7_12$2100600010'"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error="{2}" sqref="N8">
      <formula1>"='代號301_樟樹$0_7_13$2100600005'"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error="{2}" sqref="O8">
      <formula1>"='代號506_楓香$0_7_14$2100600008'"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error="{2}" sqref="P8">
      <formula1>"='樹種別_其他$0_7_15$2100600020'"</formula1>
    </dataValidation>
    <dataValidation errorStyle="warning" type="decimal" operator="equal" showInputMessage="1" showErrorMessage="1" sqref="J18:P20 J14:P16 F18:H20 F14:H16">
      <formula1>"='$SmartTag'"</formula1>
    </dataValidation>
    <dataValidation errorStyle="warning" type="decimal" operator="equal" showInputMessage="1" showErrorMessage="1" sqref="J18:P20 J14:P16 F18:H20 F14:H16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