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<sst xmlns="http://schemas.openxmlformats.org/spreadsheetml/2006/main" count="97" uniqueCount="89">
  <si>
    <t>公  開  類</t>
  </si>
  <si>
    <t>月      報</t>
  </si>
  <si>
    <t>桃園市政府一般公文案件時效統計</t>
  </si>
  <si>
    <t>合計</t>
  </si>
  <si>
    <t>民政局</t>
  </si>
  <si>
    <t>教育局</t>
  </si>
  <si>
    <t>社會局</t>
  </si>
  <si>
    <t>勞動局</t>
  </si>
  <si>
    <t>財政局</t>
  </si>
  <si>
    <t>經濟發展局</t>
  </si>
  <si>
    <t>農業局</t>
  </si>
  <si>
    <t>地政局</t>
  </si>
  <si>
    <t>都市發展局</t>
  </si>
  <si>
    <t>工務局</t>
  </si>
  <si>
    <t>水務局</t>
  </si>
  <si>
    <t>原住民族行政局</t>
  </si>
  <si>
    <t>交通局</t>
  </si>
  <si>
    <t>觀光旅遊局</t>
  </si>
  <si>
    <t>新聞處</t>
  </si>
  <si>
    <t>警察局</t>
  </si>
  <si>
    <t>體育局</t>
  </si>
  <si>
    <t>青年事務局</t>
  </si>
  <si>
    <t>衛生局</t>
  </si>
  <si>
    <t>環境保護局</t>
  </si>
  <si>
    <t>消防局</t>
  </si>
  <si>
    <t>文化局</t>
  </si>
  <si>
    <t>客家事務局</t>
  </si>
  <si>
    <t>地方稅務局</t>
  </si>
  <si>
    <t>秘書處</t>
  </si>
  <si>
    <t>法務局</t>
  </si>
  <si>
    <t>人事處</t>
  </si>
  <si>
    <t>主計處</t>
  </si>
  <si>
    <t>政風處</t>
  </si>
  <si>
    <t>研考會</t>
  </si>
  <si>
    <t>資訊科技局</t>
  </si>
  <si>
    <t>捷運工程局</t>
  </si>
  <si>
    <t>資料來源：依本會公文整合資訊系統產生之報表編製。</t>
  </si>
  <si>
    <t>填表說明：本表應於編製期限內經網際網路上傳至桃園市政府公務統計行政管理系統。</t>
  </si>
  <si>
    <t xml:space="preserve">填表                                     　　　審核  　　　                             　　業務主管人員      　　     　　                           機關首長   </t>
  </si>
  <si>
    <t xml:space="preserve">                                                                              　　　　　　　主辦統計人員</t>
  </si>
  <si>
    <t>每月終了後25日內編送</t>
  </si>
  <si>
    <t>應　辦　公　文</t>
  </si>
  <si>
    <t>合計
﹝2﹞+﹝3﹞+﹝4﹞</t>
  </si>
  <si>
    <t>﹝1﹞</t>
  </si>
  <si>
    <t>本 月
新收件數</t>
  </si>
  <si>
    <t>﹝2﹞</t>
  </si>
  <si>
    <t>截至上月待辦件數</t>
  </si>
  <si>
    <t>﹝3﹞</t>
  </si>
  <si>
    <t>本  月
創稿數</t>
  </si>
  <si>
    <t>﹝4﹞</t>
  </si>
  <si>
    <t>已　　　　　辦　　　　　結　　　　　公　　　　　文</t>
  </si>
  <si>
    <t>合計
﹝6﹞+﹝10﹞</t>
  </si>
  <si>
    <t>件數</t>
  </si>
  <si>
    <t>﹝5﹞</t>
  </si>
  <si>
    <t>%</t>
  </si>
  <si>
    <t>﹝5﹞/﹝1﹞</t>
  </si>
  <si>
    <t>中華民國110年7月</t>
  </si>
  <si>
    <t>發文件數</t>
  </si>
  <si>
    <t>小計
﹝7﹞+﹝8﹞+﹝9﹞</t>
  </si>
  <si>
    <t>﹝6﹞</t>
  </si>
  <si>
    <t>6日(含)以內辦結</t>
  </si>
  <si>
    <t>﹝7﹞</t>
  </si>
  <si>
    <t>﹝7﹞/﹝6﹞</t>
  </si>
  <si>
    <t>7日至30日(含)辦結</t>
  </si>
  <si>
    <t>﹝8﹞</t>
  </si>
  <si>
    <t>﹝8﹞/﹝6﹞</t>
  </si>
  <si>
    <t>30日以上辦結</t>
  </si>
  <si>
    <t>﹝9﹞</t>
  </si>
  <si>
    <t>﹝9﹞/﹝6﹞</t>
  </si>
  <si>
    <t>存查件數</t>
  </si>
  <si>
    <t>﹝10﹞</t>
  </si>
  <si>
    <t>發文平均使用日數</t>
  </si>
  <si>
    <t>﹝11﹞</t>
  </si>
  <si>
    <t>編製機關</t>
  </si>
  <si>
    <t>表　　號</t>
  </si>
  <si>
    <t>存查平均使用日數</t>
  </si>
  <si>
    <t>﹝12﹞</t>
  </si>
  <si>
    <t>待　　辦　　公　　文</t>
  </si>
  <si>
    <t>合計
﹝1﹞-﹝5﹞或﹝14﹞+﹝15﹞</t>
  </si>
  <si>
    <t>﹝13﹞</t>
  </si>
  <si>
    <t>桃園市政府研究發展考核委員會</t>
  </si>
  <si>
    <t>30280-07-51-2</t>
  </si>
  <si>
    <t>﹝13﹞/﹝1﹞</t>
  </si>
  <si>
    <t>未逾辦理
期限件數</t>
  </si>
  <si>
    <t>﹝14﹞</t>
  </si>
  <si>
    <t>單位:件、%</t>
  </si>
  <si>
    <t>截至本月已逾辦理期限件數</t>
  </si>
  <si>
    <t>﹝15﹞</t>
  </si>
  <si>
    <t>中華民國110年08月11日</t>
  </si>
</sst>
</file>

<file path=xl/styles.xml><?xml version="1.0" encoding="utf-8"?>
<styleSheet xmlns="http://schemas.openxmlformats.org/spreadsheetml/2006/main">
  <numFmts count="3">
    <numFmt numFmtId="188" formatCode="_-* #,##0_-;\-* #,##0_-;_-* &quot;-&quot;_-;_-@_-"/>
    <numFmt numFmtId="189" formatCode="#,##0_ "/>
    <numFmt numFmtId="190" formatCode="_-* #,##0.00_-;\-* #,##0.00_-;_-* &quot;-&quot;_-;_-@_-"/>
  </numFmts>
  <fonts count="13">
    <font>
      <sz val="11"/>
      <color theme="1"/>
      <name val="Calibri"/>
      <family val="2"/>
    </font>
    <font>
      <sz val="10"/>
      <name val="Arial"/>
      <family val="2"/>
    </font>
    <font>
      <sz val="12"/>
      <color theme="1"/>
      <name val="標楷體"/>
      <family val="2"/>
    </font>
    <font>
      <b/>
      <sz val="24"/>
      <color theme="1"/>
      <name val="標楷體"/>
      <family val="2"/>
    </font>
    <font>
      <sz val="16"/>
      <color theme="1"/>
      <name val="標楷體"/>
      <family val="2"/>
    </font>
    <font>
      <sz val="12"/>
      <color theme="1"/>
      <name val="新細明體"/>
      <family val="2"/>
    </font>
    <font>
      <sz val="11.5"/>
      <color theme="1"/>
      <name val="標楷體"/>
      <family val="2"/>
    </font>
    <font>
      <sz val="14"/>
      <color theme="1"/>
      <name val="標楷體"/>
      <family val="2"/>
    </font>
    <font>
      <sz val="11"/>
      <color theme="1"/>
      <name val="標楷體"/>
      <family val="2"/>
    </font>
    <font>
      <sz val="12"/>
      <color theme="1"/>
      <name val="Arial Narrow"/>
      <family val="2"/>
    </font>
    <font>
      <sz val="12"/>
      <color theme="1"/>
      <name val="Times New Roman"/>
      <family val="2"/>
    </font>
    <font>
      <sz val="8"/>
      <color theme="1"/>
      <name val="標楷體"/>
      <family val="2"/>
    </font>
    <font>
      <sz val="10"/>
      <color theme="1"/>
      <name val="Times New Roman"/>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bottom style="thin">
        <color rgb="FF000000"/>
      </bottom>
    </border>
    <border>
      <left/>
      <right/>
      <top/>
      <bottom style="thin">
        <color rgb="FF000000"/>
      </bottom>
    </border>
    <border>
      <left style="thin">
        <color rgb="FF000000"/>
      </left>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8">
    <xf numFmtId="0" fontId="0" fillId="0" borderId="0" xfId="0" applyNumberFormat="1" applyFont="1" applyFill="1" applyBorder="1" applyAlignment="1" applyProtection="1">
      <alignment/>
      <protection/>
    </xf>
    <xf numFmtId="0" fontId="2" fillId="0" borderId="0" xfId="20" applyNumberFormat="1" applyFont="1"/>
    <xf numFmtId="0" fontId="3" fillId="0" borderId="0" xfId="20" applyFont="1" applyAlignment="1">
      <alignment wrapText="1"/>
    </xf>
    <xf numFmtId="0" fontId="2" fillId="0" borderId="1" xfId="20" applyFont="1" applyBorder="1" applyAlignment="1">
      <alignment horizontal="center" vertical="center"/>
    </xf>
    <xf numFmtId="0" fontId="2" fillId="0" borderId="2" xfId="20" applyFont="1" applyBorder="1" applyAlignment="1">
      <alignment horizontal="center" vertical="center"/>
    </xf>
    <xf numFmtId="0" fontId="4" fillId="0" borderId="3" xfId="20" applyFont="1" applyBorder="1" applyAlignment="1">
      <alignment horizontal="center" vertical="center"/>
    </xf>
    <xf numFmtId="0" fontId="2" fillId="0" borderId="4" xfId="20" applyFont="1" applyBorder="1" applyAlignment="1">
      <alignment horizontal="right" vertical="center" wrapText="1"/>
    </xf>
    <xf numFmtId="0" fontId="5" fillId="0" borderId="0" xfId="20" applyFont="1" applyAlignment="1">
      <alignment horizontal="right" vertical="center" wrapText="1"/>
    </xf>
    <xf numFmtId="0" fontId="2" fillId="0" borderId="4" xfId="20" applyFont="1" applyBorder="1" applyAlignment="1">
      <alignment horizontal="left" vertical="center" wrapText="1"/>
    </xf>
    <xf numFmtId="0" fontId="2" fillId="0" borderId="5" xfId="20" applyFont="1" applyBorder="1" applyAlignment="1">
      <alignment horizontal="left" vertical="center" wrapText="1"/>
    </xf>
    <xf numFmtId="0" fontId="6" fillId="0" borderId="3" xfId="20" applyFont="1" applyBorder="1" applyAlignment="1">
      <alignment horizontal="left" vertical="center"/>
    </xf>
    <xf numFmtId="0" fontId="6" fillId="0" borderId="0" xfId="20" applyFont="1" applyAlignment="1">
      <alignment horizontal="left" vertical="center"/>
    </xf>
    <xf numFmtId="0" fontId="2" fillId="0" borderId="0" xfId="20" applyFont="1" applyAlignment="1">
      <alignment horizontal="left" vertical="center"/>
    </xf>
    <xf numFmtId="0" fontId="2" fillId="0" borderId="0" xfId="20" applyFont="1" applyAlignment="1">
      <alignment horizontal="center" vertical="center"/>
    </xf>
    <xf numFmtId="0" fontId="2" fillId="0" borderId="6" xfId="20" applyFont="1" applyBorder="1" applyAlignment="1">
      <alignment horizontal="left" vertical="center"/>
    </xf>
    <xf numFmtId="0" fontId="7" fillId="0" borderId="0" xfId="20" applyFont="1" applyAlignment="1">
      <alignment horizontal="center" vertical="center"/>
    </xf>
    <xf numFmtId="0" fontId="2" fillId="0" borderId="7" xfId="20" applyFont="1" applyBorder="1" applyAlignment="1">
      <alignment horizontal="center" vertical="center" wrapText="1"/>
    </xf>
    <xf numFmtId="0" fontId="2" fillId="0" borderId="8" xfId="20" applyFont="1" applyBorder="1" applyAlignment="1">
      <alignment horizontal="center" vertical="center" wrapText="1"/>
    </xf>
    <xf numFmtId="0" fontId="2" fillId="0" borderId="9" xfId="20" applyFont="1" applyBorder="1" applyAlignment="1">
      <alignment horizontal="center" vertical="center" wrapText="1"/>
    </xf>
    <xf numFmtId="0" fontId="2" fillId="0" borderId="2" xfId="20" applyFont="1" applyBorder="1" applyAlignment="1">
      <alignment horizontal="center" vertical="center" wrapText="1"/>
    </xf>
    <xf numFmtId="0" fontId="8" fillId="0" borderId="2" xfId="20" applyFont="1" applyBorder="1" applyAlignment="1">
      <alignment horizontal="center" vertical="center" wrapText="1"/>
    </xf>
    <xf numFmtId="188" fontId="9" fillId="0" borderId="0" xfId="20" applyNumberFormat="1" applyFont="1" applyAlignment="1">
      <alignment horizontal="right" vertical="center" wrapText="1"/>
    </xf>
    <xf numFmtId="188" fontId="9" fillId="0" borderId="0" xfId="20" applyNumberFormat="1" applyFont="1" applyAlignment="1">
      <alignment horizontal="right" vertical="center"/>
    </xf>
    <xf numFmtId="0" fontId="2" fillId="0" borderId="10" xfId="20" applyFont="1" applyBorder="1" applyAlignment="1">
      <alignment horizontal="center" vertical="center" wrapText="1"/>
    </xf>
    <xf numFmtId="189" fontId="2" fillId="0" borderId="8" xfId="20" applyNumberFormat="1" applyFont="1" applyBorder="1" applyAlignment="1">
      <alignment horizontal="center" vertical="center" wrapText="1"/>
    </xf>
    <xf numFmtId="189" fontId="2" fillId="0" borderId="9" xfId="20" applyNumberFormat="1" applyFont="1" applyBorder="1" applyAlignment="1">
      <alignment horizontal="center" vertical="center" wrapText="1"/>
    </xf>
    <xf numFmtId="189" fontId="2" fillId="0" borderId="2" xfId="20" applyNumberFormat="1" applyFont="1" applyBorder="1" applyAlignment="1">
      <alignment horizontal="center" vertical="center" wrapText="1"/>
    </xf>
    <xf numFmtId="189" fontId="8" fillId="0" borderId="11" xfId="20" applyNumberFormat="1" applyFont="1" applyBorder="1" applyAlignment="1">
      <alignment horizontal="center" vertical="center" wrapText="1"/>
    </xf>
    <xf numFmtId="0" fontId="3" fillId="0" borderId="0" xfId="20" applyFont="1" applyAlignment="1">
      <alignment horizontal="center" wrapText="1"/>
    </xf>
    <xf numFmtId="0" fontId="2" fillId="0" borderId="11" xfId="20" applyFont="1" applyBorder="1" applyAlignment="1">
      <alignment horizontal="center" vertical="center" wrapText="1"/>
    </xf>
    <xf numFmtId="0" fontId="2" fillId="0" borderId="12" xfId="20" applyFont="1" applyBorder="1" applyAlignment="1">
      <alignment horizontal="center" vertical="center" wrapText="1"/>
    </xf>
    <xf numFmtId="0" fontId="2" fillId="0" borderId="6" xfId="20" applyFont="1" applyBorder="1" applyAlignment="1">
      <alignment horizontal="center" vertical="center" wrapText="1"/>
    </xf>
    <xf numFmtId="189" fontId="2" fillId="0" borderId="13" xfId="20" applyNumberFormat="1" applyFont="1" applyBorder="1" applyAlignment="1">
      <alignment horizontal="center" vertical="center" wrapText="1"/>
    </xf>
    <xf numFmtId="0" fontId="2" fillId="0" borderId="4" xfId="20" applyFont="1" applyBorder="1" applyAlignment="1">
      <alignment horizontal="center" vertical="center" wrapText="1"/>
    </xf>
    <xf numFmtId="0" fontId="2" fillId="0" borderId="13" xfId="20" applyFont="1" applyBorder="1" applyAlignment="1">
      <alignment horizontal="center" vertical="center" wrapText="1"/>
    </xf>
    <xf numFmtId="0" fontId="10" fillId="0" borderId="13" xfId="20" applyFont="1" applyBorder="1" applyAlignment="1">
      <alignment horizontal="center" vertical="center" wrapText="1"/>
    </xf>
    <xf numFmtId="0" fontId="11" fillId="0" borderId="13" xfId="20" applyFont="1" applyBorder="1" applyAlignment="1">
      <alignment horizontal="center" vertical="center" wrapText="1"/>
    </xf>
    <xf numFmtId="190" fontId="9" fillId="0" borderId="0" xfId="20" applyNumberFormat="1" applyFont="1" applyAlignment="1">
      <alignment horizontal="right" vertical="center" wrapText="1"/>
    </xf>
    <xf numFmtId="190" fontId="9" fillId="0" borderId="0" xfId="20" applyNumberFormat="1" applyFont="1" applyAlignment="1">
      <alignment horizontal="right" vertical="center"/>
    </xf>
    <xf numFmtId="49" fontId="4" fillId="0" borderId="3" xfId="20" applyNumberFormat="1" applyFont="1" applyBorder="1" applyAlignment="1">
      <alignment horizontal="center" vertical="center"/>
    </xf>
    <xf numFmtId="49" fontId="2" fillId="0" borderId="14" xfId="20" applyNumberFormat="1" applyFont="1" applyBorder="1" applyAlignment="1">
      <alignment horizontal="center" vertical="center"/>
    </xf>
    <xf numFmtId="189" fontId="2" fillId="0" borderId="4" xfId="20" applyNumberFormat="1" applyFont="1" applyBorder="1" applyAlignment="1">
      <alignment horizontal="center" vertical="center" wrapText="1"/>
    </xf>
    <xf numFmtId="189" fontId="8" fillId="0" borderId="13" xfId="20" applyNumberFormat="1" applyFont="1" applyBorder="1" applyAlignment="1">
      <alignment horizontal="center" vertical="center" wrapText="1"/>
    </xf>
    <xf numFmtId="0" fontId="2" fillId="0" borderId="14" xfId="20" applyFont="1" applyBorder="1" applyAlignment="1">
      <alignment horizontal="center" vertical="center"/>
    </xf>
    <xf numFmtId="0" fontId="6" fillId="0" borderId="3" xfId="20" applyFont="1" applyBorder="1" applyAlignment="1">
      <alignment vertical="center"/>
    </xf>
    <xf numFmtId="0" fontId="6" fillId="0" borderId="0" xfId="20" applyFont="1" applyAlignment="1">
      <alignment vertical="center"/>
    </xf>
    <xf numFmtId="0" fontId="3" fillId="0" borderId="14" xfId="20" applyFont="1" applyBorder="1" applyAlignment="1">
      <alignment wrapText="1"/>
    </xf>
    <xf numFmtId="0" fontId="12" fillId="0" borderId="7" xfId="20" applyFont="1" applyBorder="1" applyAlignment="1">
      <alignment horizontal="center" vertical="center" wrapText="1"/>
    </xf>
    <xf numFmtId="0" fontId="2" fillId="0" borderId="0" xfId="20" applyFont="1" applyAlignment="1">
      <alignment horizontal="left"/>
    </xf>
    <xf numFmtId="0" fontId="12" fillId="0" borderId="11" xfId="20" applyFont="1" applyBorder="1" applyAlignment="1">
      <alignment horizontal="center" vertical="center" wrapText="1"/>
    </xf>
    <xf numFmtId="0" fontId="10" fillId="0" borderId="7" xfId="20" applyFont="1" applyBorder="1" applyAlignment="1">
      <alignment horizontal="center" vertical="center" wrapText="1"/>
    </xf>
    <xf numFmtId="0" fontId="10" fillId="0" borderId="11" xfId="20" applyFont="1" applyBorder="1" applyAlignment="1">
      <alignment horizontal="center" vertical="center" wrapText="1"/>
    </xf>
    <xf numFmtId="0" fontId="10" fillId="0" borderId="14" xfId="20" applyFont="1" applyBorder="1" applyAlignment="1">
      <alignment horizontal="center" vertical="center" wrapText="1"/>
    </xf>
    <xf numFmtId="189" fontId="2" fillId="0" borderId="5" xfId="20" applyNumberFormat="1" applyFont="1" applyBorder="1" applyAlignment="1">
      <alignment horizontal="center" vertical="center" wrapText="1"/>
    </xf>
    <xf numFmtId="0" fontId="2" fillId="0" borderId="11" xfId="20" applyFont="1" applyBorder="1" applyAlignment="1">
      <alignment horizontal="center" wrapText="1"/>
    </xf>
    <xf numFmtId="189" fontId="2" fillId="0" borderId="11" xfId="20" applyNumberFormat="1" applyFont="1" applyBorder="1" applyAlignment="1">
      <alignment horizontal="center" vertical="center" wrapText="1"/>
    </xf>
    <xf numFmtId="189" fontId="2" fillId="0" borderId="14" xfId="20" applyNumberFormat="1" applyFont="1" applyBorder="1" applyAlignment="1">
      <alignment horizontal="center" vertical="center" wrapText="1"/>
    </xf>
    <xf numFmtId="0" fontId="11" fillId="0" borderId="2" xfId="20" applyFont="1" applyBorder="1" applyAlignment="1">
      <alignment horizontal="center" vertical="center" wrapText="1"/>
    </xf>
    <xf numFmtId="0" fontId="2" fillId="0" borderId="14" xfId="20" applyFont="1" applyBorder="1"/>
    <xf numFmtId="0" fontId="2" fillId="0" borderId="10" xfId="20" applyFont="1" applyBorder="1" applyAlignment="1">
      <alignment horizontal="center" wrapText="1"/>
    </xf>
    <xf numFmtId="0" fontId="5" fillId="0" borderId="14" xfId="20" applyFont="1" applyBorder="1"/>
    <xf numFmtId="0" fontId="2" fillId="0" borderId="0" xfId="20" applyFont="1" applyAlignment="1">
      <alignment horizontal="right" vertical="center"/>
    </xf>
    <xf numFmtId="189" fontId="2" fillId="0" borderId="12" xfId="20" applyNumberFormat="1" applyFont="1" applyBorder="1" applyAlignment="1">
      <alignment horizontal="center" vertical="center" wrapText="1"/>
    </xf>
    <xf numFmtId="189" fontId="2" fillId="0" borderId="15" xfId="20" applyNumberFormat="1" applyFont="1" applyBorder="1" applyAlignment="1">
      <alignment horizontal="center" vertical="center" wrapText="1"/>
    </xf>
    <xf numFmtId="189" fontId="2" fillId="0" borderId="6" xfId="20" applyNumberFormat="1" applyFont="1" applyBorder="1" applyAlignment="1">
      <alignment horizontal="center" vertical="center" wrapText="1"/>
    </xf>
    <xf numFmtId="189" fontId="2" fillId="0" borderId="10" xfId="20" applyNumberFormat="1" applyFont="1" applyBorder="1" applyAlignment="1">
      <alignment horizontal="center" vertical="center" wrapText="1"/>
    </xf>
    <xf numFmtId="0" fontId="2" fillId="0" borderId="0" xfId="20" applyFont="1" applyAlignment="1">
      <alignment horizontal="right" vertical="center" wrapText="1"/>
    </xf>
    <xf numFmtId="189" fontId="2" fillId="0" borderId="0" xfId="20" applyNumberFormat="1" applyFont="1" applyAlignment="1">
      <alignment horizontal="right"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48"/>
  <sheetViews>
    <sheetView tabSelected="1" workbookViewId="0" topLeftCell="A1">
      <selection activeCell="D13" sqref="D13"/>
    </sheetView>
  </sheetViews>
  <sheetFormatPr defaultColWidth="9.28125" defaultRowHeight="15"/>
  <cols>
    <col min="1" max="1" width="19.00390625" style="61" customWidth="1"/>
    <col min="2" max="6" width="9.421875" style="61" customWidth="1"/>
    <col min="7" max="7" width="9.140625" style="67" customWidth="1"/>
    <col min="8" max="9" width="9.421875" style="67" customWidth="1"/>
    <col min="10" max="10" width="9.140625" style="61" customWidth="1"/>
    <col min="11" max="11" width="9.421875" style="67" customWidth="1"/>
    <col min="12" max="12" width="9.140625" style="67" customWidth="1"/>
    <col min="13" max="13" width="9.421875" style="67" customWidth="1"/>
    <col min="14" max="14" width="9.140625" style="61" customWidth="1"/>
    <col min="15" max="18" width="9.421875" style="61" customWidth="1"/>
    <col min="19" max="19" width="9.7109375" style="61" customWidth="1"/>
    <col min="20" max="21" width="10.140625" style="61" customWidth="1"/>
    <col min="22" max="16384" width="9.00390625" style="61" bestFit="1" customWidth="1"/>
  </cols>
  <sheetData>
    <row r="1" spans="1:21" ht="29.25" customHeight="1">
      <c r="A1" s="2"/>
      <c r="B1" s="2"/>
      <c r="C1" s="2"/>
      <c r="D1" s="2"/>
      <c r="E1" s="2"/>
      <c r="F1" s="2"/>
      <c r="G1" s="2"/>
      <c r="H1" s="2"/>
      <c r="I1" s="2"/>
      <c r="J1" s="2"/>
      <c r="K1" s="2"/>
      <c r="L1" s="2"/>
      <c r="M1" s="2"/>
      <c r="N1" s="2"/>
      <c r="O1" s="2"/>
      <c r="P1" s="2"/>
      <c r="Q1" s="2"/>
      <c r="R1" s="2"/>
      <c r="S1" s="2"/>
      <c r="T1" s="58"/>
      <c r="U1" s="60"/>
    </row>
    <row r="2" spans="1:21" ht="24.75" customHeight="1">
      <c r="A2" s="3" t="s">
        <v>0</v>
      </c>
      <c r="B2" s="13"/>
      <c r="C2" s="13"/>
      <c r="D2" s="28"/>
      <c r="E2" s="28"/>
      <c r="F2" s="28"/>
      <c r="G2" s="28"/>
      <c r="H2" s="28"/>
      <c r="I2" s="28"/>
      <c r="J2" s="28"/>
      <c r="K2" s="28"/>
      <c r="L2" s="28"/>
      <c r="M2" s="28"/>
      <c r="N2" s="28"/>
      <c r="O2" s="28"/>
      <c r="P2" s="28"/>
      <c r="Q2" s="16" t="s">
        <v>73</v>
      </c>
      <c r="R2" s="54"/>
      <c r="S2" s="16" t="s">
        <v>80</v>
      </c>
      <c r="T2" s="59"/>
      <c r="U2" s="54"/>
    </row>
    <row r="3" spans="1:21" ht="24.75" customHeight="1">
      <c r="A3" s="4" t="s">
        <v>1</v>
      </c>
      <c r="B3" s="14" t="s">
        <v>40</v>
      </c>
      <c r="C3" s="14"/>
      <c r="D3" s="14"/>
      <c r="E3" s="14"/>
      <c r="F3" s="14"/>
      <c r="G3" s="14"/>
      <c r="H3" s="14"/>
      <c r="I3" s="14"/>
      <c r="J3" s="14"/>
      <c r="K3" s="46"/>
      <c r="L3" s="46"/>
      <c r="M3" s="46"/>
      <c r="N3" s="46"/>
      <c r="O3" s="46"/>
      <c r="P3" s="46"/>
      <c r="Q3" s="16" t="s">
        <v>74</v>
      </c>
      <c r="R3" s="54"/>
      <c r="S3" s="16" t="s">
        <v>81</v>
      </c>
      <c r="T3" s="59"/>
      <c r="U3" s="54"/>
    </row>
    <row r="4" spans="1:21" ht="33" customHeight="1">
      <c r="A4" s="5" t="s">
        <v>2</v>
      </c>
      <c r="B4" s="5"/>
      <c r="C4" s="5"/>
      <c r="D4" s="5"/>
      <c r="E4" s="5"/>
      <c r="F4" s="5"/>
      <c r="G4" s="5"/>
      <c r="H4" s="39"/>
      <c r="I4" s="5"/>
      <c r="J4" s="5"/>
      <c r="K4" s="5"/>
      <c r="L4" s="5"/>
      <c r="M4" s="5"/>
      <c r="N4" s="5"/>
      <c r="O4" s="5"/>
      <c r="P4" s="5"/>
      <c r="Q4" s="5"/>
      <c r="R4" s="5"/>
      <c r="S4" s="5"/>
      <c r="T4" s="5"/>
      <c r="U4" s="5"/>
    </row>
    <row r="5" spans="2:21" ht="21" customHeight="1">
      <c r="B5" s="15"/>
      <c r="C5" s="15"/>
      <c r="D5" s="15"/>
      <c r="E5" s="15"/>
      <c r="F5" s="15"/>
      <c r="G5" s="15"/>
      <c r="H5" s="40" t="s">
        <v>56</v>
      </c>
      <c r="I5" s="43"/>
      <c r="J5" s="43"/>
      <c r="K5" s="43"/>
      <c r="L5" s="43"/>
      <c r="M5" s="43"/>
      <c r="N5" s="15"/>
      <c r="O5" s="15"/>
      <c r="P5" s="15"/>
      <c r="Q5" s="15"/>
      <c r="R5" s="15"/>
      <c r="S5" s="15"/>
      <c r="T5" s="15"/>
      <c r="U5" s="61" t="s">
        <v>85</v>
      </c>
    </row>
    <row r="6" spans="1:21" ht="18" customHeight="1">
      <c r="A6" s="6"/>
      <c r="B6" s="16" t="s">
        <v>41</v>
      </c>
      <c r="C6" s="23"/>
      <c r="D6" s="23"/>
      <c r="E6" s="29"/>
      <c r="F6" s="16" t="s">
        <v>50</v>
      </c>
      <c r="G6" s="23"/>
      <c r="H6" s="23"/>
      <c r="I6" s="23"/>
      <c r="J6" s="23"/>
      <c r="K6" s="23"/>
      <c r="L6" s="23"/>
      <c r="M6" s="23"/>
      <c r="N6" s="23"/>
      <c r="O6" s="23"/>
      <c r="P6" s="23"/>
      <c r="Q6" s="29"/>
      <c r="R6" s="16" t="s">
        <v>77</v>
      </c>
      <c r="S6" s="23"/>
      <c r="T6" s="23"/>
      <c r="U6" s="23"/>
    </row>
    <row r="7" spans="1:21" ht="18" customHeight="1">
      <c r="A7" s="7"/>
      <c r="B7" s="17" t="s">
        <v>42</v>
      </c>
      <c r="C7" s="24" t="s">
        <v>44</v>
      </c>
      <c r="D7" s="24" t="s">
        <v>46</v>
      </c>
      <c r="E7" s="24" t="s">
        <v>48</v>
      </c>
      <c r="F7" s="30" t="s">
        <v>51</v>
      </c>
      <c r="G7" s="33"/>
      <c r="H7" s="23" t="s">
        <v>57</v>
      </c>
      <c r="I7" s="23"/>
      <c r="J7" s="23"/>
      <c r="K7" s="23"/>
      <c r="L7" s="23"/>
      <c r="M7" s="23"/>
      <c r="N7" s="29"/>
      <c r="O7" s="24" t="s">
        <v>69</v>
      </c>
      <c r="P7" s="41" t="s">
        <v>71</v>
      </c>
      <c r="Q7" s="24" t="s">
        <v>75</v>
      </c>
      <c r="R7" s="30" t="s">
        <v>78</v>
      </c>
      <c r="S7" s="33"/>
      <c r="T7" s="41" t="s">
        <v>83</v>
      </c>
      <c r="U7" s="62" t="s">
        <v>86</v>
      </c>
    </row>
    <row r="8" spans="1:21" ht="23.55" customHeight="1">
      <c r="A8" s="7"/>
      <c r="B8" s="18"/>
      <c r="C8" s="25"/>
      <c r="D8" s="25"/>
      <c r="E8" s="25"/>
      <c r="F8" s="31"/>
      <c r="G8" s="34"/>
      <c r="H8" s="41" t="s">
        <v>58</v>
      </c>
      <c r="I8" s="16" t="s">
        <v>60</v>
      </c>
      <c r="J8" s="29"/>
      <c r="K8" s="47" t="s">
        <v>63</v>
      </c>
      <c r="L8" s="49"/>
      <c r="M8" s="50" t="s">
        <v>66</v>
      </c>
      <c r="N8" s="51"/>
      <c r="O8" s="25"/>
      <c r="P8" s="53"/>
      <c r="Q8" s="25"/>
      <c r="R8" s="31"/>
      <c r="S8" s="34"/>
      <c r="T8" s="53"/>
      <c r="U8" s="63"/>
    </row>
    <row r="9" spans="1:21" ht="40.3" customHeight="1">
      <c r="A9" s="7"/>
      <c r="B9" s="19"/>
      <c r="C9" s="26"/>
      <c r="D9" s="26"/>
      <c r="E9" s="26"/>
      <c r="F9" s="26" t="s">
        <v>52</v>
      </c>
      <c r="G9" s="35" t="s">
        <v>54</v>
      </c>
      <c r="H9" s="26"/>
      <c r="I9" s="32" t="s">
        <v>52</v>
      </c>
      <c r="J9" s="35" t="s">
        <v>54</v>
      </c>
      <c r="K9" s="32" t="s">
        <v>52</v>
      </c>
      <c r="L9" s="35" t="s">
        <v>54</v>
      </c>
      <c r="M9" s="32" t="s">
        <v>52</v>
      </c>
      <c r="N9" s="52" t="s">
        <v>54</v>
      </c>
      <c r="O9" s="26"/>
      <c r="P9" s="32"/>
      <c r="Q9" s="26"/>
      <c r="R9" s="55" t="s">
        <v>52</v>
      </c>
      <c r="S9" s="51" t="s">
        <v>54</v>
      </c>
      <c r="T9" s="32"/>
      <c r="U9" s="64"/>
    </row>
    <row r="10" spans="1:21" s="66" customFormat="1" ht="26.05" customHeight="1">
      <c r="A10" s="7"/>
      <c r="B10" s="20" t="s">
        <v>43</v>
      </c>
      <c r="C10" s="27" t="s">
        <v>45</v>
      </c>
      <c r="D10" s="27" t="s">
        <v>47</v>
      </c>
      <c r="E10" s="27" t="s">
        <v>49</v>
      </c>
      <c r="F10" s="32" t="s">
        <v>53</v>
      </c>
      <c r="G10" s="36" t="s">
        <v>55</v>
      </c>
      <c r="H10" s="42" t="s">
        <v>59</v>
      </c>
      <c r="I10" s="42" t="s">
        <v>61</v>
      </c>
      <c r="J10" s="36" t="s">
        <v>62</v>
      </c>
      <c r="K10" s="42" t="s">
        <v>64</v>
      </c>
      <c r="L10" s="36" t="s">
        <v>65</v>
      </c>
      <c r="M10" s="42" t="s">
        <v>67</v>
      </c>
      <c r="N10" s="36" t="s">
        <v>68</v>
      </c>
      <c r="O10" s="26" t="s">
        <v>70</v>
      </c>
      <c r="P10" s="32" t="s">
        <v>72</v>
      </c>
      <c r="Q10" s="32" t="s">
        <v>76</v>
      </c>
      <c r="R10" s="56" t="s">
        <v>79</v>
      </c>
      <c r="S10" s="57" t="s">
        <v>82</v>
      </c>
      <c r="T10" s="55" t="s">
        <v>84</v>
      </c>
      <c r="U10" s="65" t="s">
        <v>87</v>
      </c>
    </row>
    <row r="11" spans="1:21" s="66" customFormat="1" ht="21" customHeight="1">
      <c r="A11" s="8" t="s">
        <v>3</v>
      </c>
      <c r="B11" s="21">
        <f>C11+D11+E11</f>
        <v>133410</v>
      </c>
      <c r="C11" s="21">
        <f>C12+C13+C14+C15+C16+C17+C18+C19+C20+C21+C22+C23+C24+C25+C26+C27+C28+C29+C30+C31+C32+C33+C34+C35+C36+C37+C38+C39+C40+C41+C42+C43</f>
        <v>91785</v>
      </c>
      <c r="D11" s="21">
        <f>D12+D13+D14+D15+D16+D17+D18+D19+D20+D21+D22+D23+D24+D25+D26+D27+D28+D29+D30+D31+D32+D33+D34+D35+D36+D37+D38+D39+D40+D41+D42+D43</f>
        <v>8385</v>
      </c>
      <c r="E11" s="21">
        <f>E12+E13+E14+E15+E16+E17+E18+E19+E20+E21+E22+E23+E24+E25+E26+E27+E28+E29+E30+E31+E32+E33+E34+E35+E36+E37+E38+E39+E40+E41+E42+E43</f>
        <v>33240</v>
      </c>
      <c r="F11" s="21">
        <f>H11+O11</f>
        <v>122448</v>
      </c>
      <c r="G11" s="37">
        <f>IF(B11=0,"0.00",F11/B11*100)</f>
        <v>91.7832246458287</v>
      </c>
      <c r="H11" s="21">
        <f>I11+K11+M11</f>
        <v>53591</v>
      </c>
      <c r="I11" s="21">
        <f>I12+I13+I14+I15+I16+I17+I18+I19+I20+I21+I22+I23+I24+I25+I26+I27+I28+I29+I30+I31+I32+I33+I34+I35+I36+I37+I38+I39+I40+I41+I42+I43</f>
        <v>52161</v>
      </c>
      <c r="J11" s="37">
        <f>IF(H11=0,"0.00",I11/H11*100)</f>
        <v>97.3316415069695</v>
      </c>
      <c r="K11" s="21">
        <f>K12+K13+K14+K15+K16+K17+K18+K19+K20+K21+K22+K23+K24+K25+K26+K27+K28+K29+K30+K31+K32+K33+K34+K35+K36+K37+K38+K39+K40+K41+K42+K43</f>
        <v>1427</v>
      </c>
      <c r="L11" s="37">
        <f>IF(H11=0,"0.00",K11/H11*100)</f>
        <v>2.66276053815006</v>
      </c>
      <c r="M11" s="21">
        <f>M12+M13+M14+M15+M16+M17+M18+M19+M20+M21+M22+M23+M24+M25+M26+M27+M28+M29+M30+M31+M32+M33+M34+M35+M36+M37+M38+M39+M40+M41+M42+M43</f>
        <v>3</v>
      </c>
      <c r="N11" s="37">
        <f>IF(H11=0,"0.00",M11/H11*100)</f>
        <v>0.00559795488048366</v>
      </c>
      <c r="O11" s="21">
        <f>O12+O13+O14+O15+O16+O17+O18+O19+O20+O21+O22+O23+O24+O25+O26+O27+O28+O29+O30+O31+O32+O33+O34+O35+O36+O37+O38+O39+O40+O41+O42+O43</f>
        <v>68857</v>
      </c>
      <c r="P11" s="37">
        <f>2.28</f>
        <v>2.28</v>
      </c>
      <c r="Q11" s="37">
        <f>1.99</f>
        <v>1.99</v>
      </c>
      <c r="R11" s="21">
        <f>B11-F11</f>
        <v>10962</v>
      </c>
      <c r="S11" s="37">
        <f>IF(B11=0,"0.00",R11/B11*100)</f>
        <v>8.21677535417135</v>
      </c>
      <c r="T11" s="21">
        <f>R11-U11</f>
        <v>10603</v>
      </c>
      <c r="U11" s="21">
        <f>U12+U13+U14+U15+U16+U17+U18+U19+U20+U21+U22+U23+U24+U25+U26+U27+U28+U29+U30+U31+U32+U33+U34+U35+U36+U37+U38+U39+U40+U41+U42+U43</f>
        <v>359</v>
      </c>
    </row>
    <row r="12" spans="1:21" s="67" customFormat="1" ht="20.1" customHeight="1">
      <c r="A12" s="9" t="s">
        <v>4</v>
      </c>
      <c r="B12" s="22">
        <f>C12+D12+E12</f>
        <v>2249</v>
      </c>
      <c r="C12" s="22">
        <v>1806</v>
      </c>
      <c r="D12" s="22">
        <v>131</v>
      </c>
      <c r="E12" s="22">
        <v>312</v>
      </c>
      <c r="F12" s="22">
        <f>H12+O12</f>
        <v>2059</v>
      </c>
      <c r="G12" s="38">
        <f>IF(B12=0,0,F12/B12*100)</f>
        <v>91.5518008003557</v>
      </c>
      <c r="H12" s="22">
        <f>I12+K12+M12</f>
        <v>775</v>
      </c>
      <c r="I12" s="22">
        <v>752</v>
      </c>
      <c r="J12" s="38">
        <f>IF(H12=0,0,I12/H12*100)</f>
        <v>97.0322580645161</v>
      </c>
      <c r="K12" s="22">
        <v>23</v>
      </c>
      <c r="L12" s="38">
        <f>IF(H12=0,0,K12/H12*100)</f>
        <v>2.96774193548387</v>
      </c>
      <c r="M12" s="22">
        <v>0</v>
      </c>
      <c r="N12" s="38">
        <f>IF(H12=0,0,M12/H12*100)</f>
        <v>0</v>
      </c>
      <c r="O12" s="22">
        <v>1284</v>
      </c>
      <c r="P12" s="38">
        <v>1.93</v>
      </c>
      <c r="Q12" s="38">
        <v>1.47</v>
      </c>
      <c r="R12" s="22">
        <f>B12-F12</f>
        <v>190</v>
      </c>
      <c r="S12" s="38">
        <f>IF(B12=0,0,R12/B12*100)</f>
        <v>8.44819919964429</v>
      </c>
      <c r="T12" s="22">
        <f>R12-U12</f>
        <v>182</v>
      </c>
      <c r="U12" s="22">
        <v>8</v>
      </c>
    </row>
    <row r="13" spans="1:21" s="67" customFormat="1" ht="20.1" customHeight="1">
      <c r="A13" s="9" t="s">
        <v>5</v>
      </c>
      <c r="B13" s="22">
        <f>C13+D13+E13</f>
        <v>10326</v>
      </c>
      <c r="C13" s="22">
        <v>7383</v>
      </c>
      <c r="D13" s="22">
        <v>794</v>
      </c>
      <c r="E13" s="22">
        <v>2149</v>
      </c>
      <c r="F13" s="22">
        <f>H13+O13</f>
        <v>9009</v>
      </c>
      <c r="G13" s="38">
        <f>IF(B13=0,0,F13/B13*100)</f>
        <v>87.245787332946</v>
      </c>
      <c r="H13" s="22">
        <f>I13+K13+M13</f>
        <v>5057</v>
      </c>
      <c r="I13" s="22">
        <v>4792</v>
      </c>
      <c r="J13" s="38">
        <f>IF(H13=0,0,I13/H13*100)</f>
        <v>94.7597389756773</v>
      </c>
      <c r="K13" s="22">
        <v>265</v>
      </c>
      <c r="L13" s="38">
        <f>IF(H13=0,0,K13/H13*100)</f>
        <v>5.24026102432272</v>
      </c>
      <c r="M13" s="22">
        <v>0</v>
      </c>
      <c r="N13" s="38">
        <f>IF(H13=0,0,M13/H13*100)</f>
        <v>0</v>
      </c>
      <c r="O13" s="22">
        <v>3952</v>
      </c>
      <c r="P13" s="38">
        <v>3.18</v>
      </c>
      <c r="Q13" s="38">
        <v>2.56</v>
      </c>
      <c r="R13" s="22">
        <f>B13-F13</f>
        <v>1317</v>
      </c>
      <c r="S13" s="38">
        <f>IF(B13=0,0,R13/B13*100)</f>
        <v>12.754212667054</v>
      </c>
      <c r="T13" s="22">
        <f>R13-U13</f>
        <v>1237</v>
      </c>
      <c r="U13" s="22">
        <v>80</v>
      </c>
    </row>
    <row r="14" spans="1:21" s="67" customFormat="1" ht="20.1" customHeight="1">
      <c r="A14" s="9" t="s">
        <v>6</v>
      </c>
      <c r="B14" s="22">
        <f>C14+D14+E14</f>
        <v>8136</v>
      </c>
      <c r="C14" s="22">
        <v>5749</v>
      </c>
      <c r="D14" s="22">
        <v>543</v>
      </c>
      <c r="E14" s="22">
        <v>1844</v>
      </c>
      <c r="F14" s="22">
        <f>H14+O14</f>
        <v>7361</v>
      </c>
      <c r="G14" s="38">
        <f>IF(B14=0,0,F14/B14*100)</f>
        <v>90.4744346116028</v>
      </c>
      <c r="H14" s="22">
        <f>I14+K14+M14</f>
        <v>4549</v>
      </c>
      <c r="I14" s="22">
        <v>4458</v>
      </c>
      <c r="J14" s="38">
        <f>IF(H14=0,0,I14/H14*100)</f>
        <v>97.9995603429325</v>
      </c>
      <c r="K14" s="22">
        <v>91</v>
      </c>
      <c r="L14" s="38">
        <f>IF(H14=0,0,K14/H14*100)</f>
        <v>2.00043965706749</v>
      </c>
      <c r="M14" s="22">
        <v>0</v>
      </c>
      <c r="N14" s="38">
        <f>IF(H14=0,0,M14/H14*100)</f>
        <v>0</v>
      </c>
      <c r="O14" s="22">
        <v>2812</v>
      </c>
      <c r="P14" s="38">
        <v>2.46</v>
      </c>
      <c r="Q14" s="38">
        <v>2.34</v>
      </c>
      <c r="R14" s="22">
        <f>B14-F14</f>
        <v>775</v>
      </c>
      <c r="S14" s="38">
        <f>IF(B14=0,0,R14/B14*100)</f>
        <v>9.52556538839725</v>
      </c>
      <c r="T14" s="22">
        <f>R14-U14</f>
        <v>752</v>
      </c>
      <c r="U14" s="22">
        <v>23</v>
      </c>
    </row>
    <row r="15" spans="1:21" s="67" customFormat="1" ht="20.1" customHeight="1">
      <c r="A15" s="9" t="s">
        <v>7</v>
      </c>
      <c r="B15" s="22">
        <f>C15+D15+E15</f>
        <v>8821</v>
      </c>
      <c r="C15" s="22">
        <v>5781</v>
      </c>
      <c r="D15" s="22">
        <v>642</v>
      </c>
      <c r="E15" s="22">
        <v>2398</v>
      </c>
      <c r="F15" s="22">
        <f>H15+O15</f>
        <v>8170</v>
      </c>
      <c r="G15" s="38">
        <f>IF(B15=0,0,F15/B15*100)</f>
        <v>92.6198843668518</v>
      </c>
      <c r="H15" s="22">
        <f>I15+K15+M15</f>
        <v>4852</v>
      </c>
      <c r="I15" s="22">
        <v>4681</v>
      </c>
      <c r="J15" s="38">
        <f>IF(H15=0,0,I15/H15*100)</f>
        <v>96.4756801319044</v>
      </c>
      <c r="K15" s="22">
        <v>171</v>
      </c>
      <c r="L15" s="38">
        <f>IF(H15=0,0,K15/H15*100)</f>
        <v>3.52431986809563</v>
      </c>
      <c r="M15" s="22">
        <v>0</v>
      </c>
      <c r="N15" s="38">
        <f>IF(H15=0,0,M15/H15*100)</f>
        <v>0</v>
      </c>
      <c r="O15" s="22">
        <v>3318</v>
      </c>
      <c r="P15" s="38">
        <v>2.26</v>
      </c>
      <c r="Q15" s="38">
        <v>1.79</v>
      </c>
      <c r="R15" s="22">
        <f>B15-F15</f>
        <v>651</v>
      </c>
      <c r="S15" s="38">
        <f>IF(B15=0,0,R15/B15*100)</f>
        <v>7.38011563314817</v>
      </c>
      <c r="T15" s="22">
        <f>R15-U15</f>
        <v>626</v>
      </c>
      <c r="U15" s="22">
        <v>25</v>
      </c>
    </row>
    <row r="16" spans="1:21" s="67" customFormat="1" ht="20.1" customHeight="1">
      <c r="A16" s="9" t="s">
        <v>8</v>
      </c>
      <c r="B16" s="22">
        <f>C16+D16+E16</f>
        <v>1535</v>
      </c>
      <c r="C16" s="22">
        <v>1292</v>
      </c>
      <c r="D16" s="22">
        <v>61</v>
      </c>
      <c r="E16" s="22">
        <v>182</v>
      </c>
      <c r="F16" s="22">
        <f>H16+O16</f>
        <v>1458</v>
      </c>
      <c r="G16" s="38">
        <f>IF(B16=0,0,F16/B16*100)</f>
        <v>94.9837133550489</v>
      </c>
      <c r="H16" s="22">
        <f>I16+K16+M16</f>
        <v>562</v>
      </c>
      <c r="I16" s="22">
        <v>559</v>
      </c>
      <c r="J16" s="38">
        <f>IF(H16=0,0,I16/H16*100)</f>
        <v>99.4661921708185</v>
      </c>
      <c r="K16" s="22">
        <v>3</v>
      </c>
      <c r="L16" s="38">
        <f>IF(H16=0,0,K16/H16*100)</f>
        <v>0.533807829181495</v>
      </c>
      <c r="M16" s="22">
        <v>0</v>
      </c>
      <c r="N16" s="38">
        <f>IF(H16=0,0,M16/H16*100)</f>
        <v>0</v>
      </c>
      <c r="O16" s="22">
        <v>896</v>
      </c>
      <c r="P16" s="38">
        <v>1.25</v>
      </c>
      <c r="Q16" s="38">
        <v>1.05</v>
      </c>
      <c r="R16" s="22">
        <f>B16-F16</f>
        <v>77</v>
      </c>
      <c r="S16" s="38">
        <f>IF(B16=0,0,R16/B16*100)</f>
        <v>5.01628664495114</v>
      </c>
      <c r="T16" s="22">
        <f>R16-U16</f>
        <v>77</v>
      </c>
      <c r="U16" s="22">
        <v>0</v>
      </c>
    </row>
    <row r="17" spans="1:21" s="67" customFormat="1" ht="20.1" customHeight="1">
      <c r="A17" s="9" t="s">
        <v>9</v>
      </c>
      <c r="B17" s="22">
        <f>C17+D17+E17</f>
        <v>6006</v>
      </c>
      <c r="C17" s="22">
        <v>4186</v>
      </c>
      <c r="D17" s="22">
        <v>263</v>
      </c>
      <c r="E17" s="22">
        <v>1557</v>
      </c>
      <c r="F17" s="22">
        <f>H17+O17</f>
        <v>5504</v>
      </c>
      <c r="G17" s="38">
        <f>IF(B17=0,0,F17/B17*100)</f>
        <v>91.6416916416916</v>
      </c>
      <c r="H17" s="22">
        <f>I17+K17+M17</f>
        <v>2011</v>
      </c>
      <c r="I17" s="22">
        <v>1989</v>
      </c>
      <c r="J17" s="38">
        <f>IF(H17=0,0,I17/H17*100)</f>
        <v>98.9060169070114</v>
      </c>
      <c r="K17" s="22">
        <v>22</v>
      </c>
      <c r="L17" s="38">
        <f>IF(H17=0,0,K17/H17*100)</f>
        <v>1.09398309298856</v>
      </c>
      <c r="M17" s="22">
        <v>0</v>
      </c>
      <c r="N17" s="38">
        <f>IF(H17=0,0,M17/H17*100)</f>
        <v>0</v>
      </c>
      <c r="O17" s="22">
        <v>3493</v>
      </c>
      <c r="P17" s="38">
        <v>1.6</v>
      </c>
      <c r="Q17" s="38">
        <v>1.68</v>
      </c>
      <c r="R17" s="22">
        <f>B17-F17</f>
        <v>502</v>
      </c>
      <c r="S17" s="38">
        <f>IF(B17=0,0,R17/B17*100)</f>
        <v>8.35830835830836</v>
      </c>
      <c r="T17" s="22">
        <f>R17-U17</f>
        <v>500</v>
      </c>
      <c r="U17" s="22">
        <v>2</v>
      </c>
    </row>
    <row r="18" spans="1:21" s="67" customFormat="1" ht="20.1" customHeight="1">
      <c r="A18" s="9" t="s">
        <v>10</v>
      </c>
      <c r="B18" s="22">
        <f>C18+D18+E18</f>
        <v>5168</v>
      </c>
      <c r="C18" s="22">
        <v>3769</v>
      </c>
      <c r="D18" s="22">
        <v>298</v>
      </c>
      <c r="E18" s="22">
        <v>1101</v>
      </c>
      <c r="F18" s="22">
        <f>H18+O18</f>
        <v>4720</v>
      </c>
      <c r="G18" s="38">
        <f>IF(B18=0,0,F18/B18*100)</f>
        <v>91.3312693498452</v>
      </c>
      <c r="H18" s="22">
        <f>I18+K18+M18</f>
        <v>2003</v>
      </c>
      <c r="I18" s="22">
        <v>1939</v>
      </c>
      <c r="J18" s="38">
        <f>IF(H18=0,0,I18/H18*100)</f>
        <v>96.8047928107838</v>
      </c>
      <c r="K18" s="22">
        <v>64</v>
      </c>
      <c r="L18" s="38">
        <f>IF(H18=0,0,K18/H18*100)</f>
        <v>3.19520718921618</v>
      </c>
      <c r="M18" s="22">
        <v>0</v>
      </c>
      <c r="N18" s="38">
        <f>IF(H18=0,0,M18/H18*100)</f>
        <v>0</v>
      </c>
      <c r="O18" s="22">
        <v>2717</v>
      </c>
      <c r="P18" s="38">
        <v>2.1</v>
      </c>
      <c r="Q18" s="38">
        <v>1.85</v>
      </c>
      <c r="R18" s="22">
        <f>B18-F18</f>
        <v>448</v>
      </c>
      <c r="S18" s="38">
        <f>IF(B18=0,0,R18/B18*100)</f>
        <v>8.6687306501548</v>
      </c>
      <c r="T18" s="22">
        <f>R18-U18</f>
        <v>435</v>
      </c>
      <c r="U18" s="22">
        <v>13</v>
      </c>
    </row>
    <row r="19" spans="1:21" s="67" customFormat="1" ht="20.1" customHeight="1">
      <c r="A19" s="9" t="s">
        <v>11</v>
      </c>
      <c r="B19" s="22">
        <f>C19+D19+E19</f>
        <v>7421</v>
      </c>
      <c r="C19" s="22">
        <v>5537</v>
      </c>
      <c r="D19" s="22">
        <v>476</v>
      </c>
      <c r="E19" s="22">
        <v>1408</v>
      </c>
      <c r="F19" s="22">
        <f>H19+O19</f>
        <v>6886</v>
      </c>
      <c r="G19" s="38">
        <f>IF(B19=0,0,F19/B19*100)</f>
        <v>92.7907290122625</v>
      </c>
      <c r="H19" s="22">
        <f>I19+K19+M19</f>
        <v>2797</v>
      </c>
      <c r="I19" s="22">
        <v>2693</v>
      </c>
      <c r="J19" s="38">
        <f>IF(H19=0,0,I19/H19*100)</f>
        <v>96.2817304254558</v>
      </c>
      <c r="K19" s="22">
        <v>104</v>
      </c>
      <c r="L19" s="38">
        <f>IF(H19=0,0,K19/H19*100)</f>
        <v>3.71826957454415</v>
      </c>
      <c r="M19" s="22">
        <v>0</v>
      </c>
      <c r="N19" s="38">
        <f>IF(H19=0,0,M19/H19*100)</f>
        <v>0</v>
      </c>
      <c r="O19" s="22">
        <v>4089</v>
      </c>
      <c r="P19" s="38">
        <v>2.17</v>
      </c>
      <c r="Q19" s="38">
        <v>1.66</v>
      </c>
      <c r="R19" s="22">
        <f>B19-F19</f>
        <v>535</v>
      </c>
      <c r="S19" s="38">
        <f>IF(B19=0,0,R19/B19*100)</f>
        <v>7.2092709877375</v>
      </c>
      <c r="T19" s="22">
        <f>R19-U19</f>
        <v>504</v>
      </c>
      <c r="U19" s="22">
        <v>31</v>
      </c>
    </row>
    <row r="20" spans="1:21" s="67" customFormat="1" ht="20.1" customHeight="1">
      <c r="A20" s="9" t="s">
        <v>12</v>
      </c>
      <c r="B20" s="22">
        <f>C20+D20+E20</f>
        <v>3850</v>
      </c>
      <c r="C20" s="22">
        <v>3066</v>
      </c>
      <c r="D20" s="22">
        <v>318</v>
      </c>
      <c r="E20" s="22">
        <v>466</v>
      </c>
      <c r="F20" s="22">
        <f>H20+O20</f>
        <v>3449</v>
      </c>
      <c r="G20" s="38">
        <f>IF(B20=0,0,F20/B20*100)</f>
        <v>89.5844155844156</v>
      </c>
      <c r="H20" s="22">
        <f>I20+K20+M20</f>
        <v>1652</v>
      </c>
      <c r="I20" s="22">
        <v>1522</v>
      </c>
      <c r="J20" s="38">
        <f>IF(H20=0,0,I20/H20*100)</f>
        <v>92.1307506053269</v>
      </c>
      <c r="K20" s="22">
        <v>130</v>
      </c>
      <c r="L20" s="38">
        <f>IF(H20=0,0,K20/H20*100)</f>
        <v>7.86924939467312</v>
      </c>
      <c r="M20" s="22">
        <v>0</v>
      </c>
      <c r="N20" s="38">
        <f>IF(H20=0,0,M20/H20*100)</f>
        <v>0</v>
      </c>
      <c r="O20" s="22">
        <v>1797</v>
      </c>
      <c r="P20" s="38">
        <v>2.89</v>
      </c>
      <c r="Q20" s="38">
        <v>2.19</v>
      </c>
      <c r="R20" s="22">
        <f>B20-F20</f>
        <v>401</v>
      </c>
      <c r="S20" s="38">
        <f>IF(B20=0,0,R20/B20*100)</f>
        <v>10.4155844155844</v>
      </c>
      <c r="T20" s="22">
        <f>R20-U20</f>
        <v>382</v>
      </c>
      <c r="U20" s="22">
        <v>19</v>
      </c>
    </row>
    <row r="21" spans="1:21" s="67" customFormat="1" ht="20.1" customHeight="1">
      <c r="A21" s="9" t="s">
        <v>13</v>
      </c>
      <c r="B21" s="22">
        <f>C21+D21+E21</f>
        <v>4232</v>
      </c>
      <c r="C21" s="22">
        <v>3194</v>
      </c>
      <c r="D21" s="22">
        <v>265</v>
      </c>
      <c r="E21" s="22">
        <v>773</v>
      </c>
      <c r="F21" s="22">
        <f>H21+O21</f>
        <v>3903</v>
      </c>
      <c r="G21" s="38">
        <f>IF(B21=0,0,F21/B21*100)</f>
        <v>92.2258979206049</v>
      </c>
      <c r="H21" s="22">
        <f>I21+K21+M21</f>
        <v>1743</v>
      </c>
      <c r="I21" s="22">
        <v>1678</v>
      </c>
      <c r="J21" s="38">
        <f>IF(H21=0,0,I21/H21*100)</f>
        <v>96.2707974756168</v>
      </c>
      <c r="K21" s="22">
        <v>65</v>
      </c>
      <c r="L21" s="38">
        <f>IF(H21=0,0,K21/H21*100)</f>
        <v>3.72920252438325</v>
      </c>
      <c r="M21" s="22">
        <v>0</v>
      </c>
      <c r="N21" s="38">
        <f>IF(H21=0,0,M21/H21*100)</f>
        <v>0</v>
      </c>
      <c r="O21" s="22">
        <v>2160</v>
      </c>
      <c r="P21" s="38">
        <v>1.93</v>
      </c>
      <c r="Q21" s="38">
        <v>1.95</v>
      </c>
      <c r="R21" s="22">
        <f>B21-F21</f>
        <v>329</v>
      </c>
      <c r="S21" s="38">
        <f>IF(B21=0,0,R21/B21*100)</f>
        <v>7.77410207939509</v>
      </c>
      <c r="T21" s="22">
        <f>R21-U21</f>
        <v>315</v>
      </c>
      <c r="U21" s="22">
        <v>14</v>
      </c>
    </row>
    <row r="22" spans="1:21" s="67" customFormat="1" ht="20.1" customHeight="1">
      <c r="A22" s="9" t="s">
        <v>14</v>
      </c>
      <c r="B22" s="22">
        <f>C22+D22+E22</f>
        <v>9777</v>
      </c>
      <c r="C22" s="22">
        <v>6999</v>
      </c>
      <c r="D22" s="22">
        <v>849</v>
      </c>
      <c r="E22" s="22">
        <v>1929</v>
      </c>
      <c r="F22" s="22">
        <f>H22+O22</f>
        <v>8968</v>
      </c>
      <c r="G22" s="38">
        <f>IF(B22=0,0,F22/B22*100)</f>
        <v>91.7254781630357</v>
      </c>
      <c r="H22" s="22">
        <f>I22+K22+M22</f>
        <v>3743</v>
      </c>
      <c r="I22" s="22">
        <v>3689</v>
      </c>
      <c r="J22" s="38">
        <f>IF(H22=0,0,I22/H22*100)</f>
        <v>98.5573069730163</v>
      </c>
      <c r="K22" s="22">
        <v>54</v>
      </c>
      <c r="L22" s="38">
        <f>IF(H22=0,0,K22/H22*100)</f>
        <v>1.4426930269837</v>
      </c>
      <c r="M22" s="22">
        <v>0</v>
      </c>
      <c r="N22" s="38">
        <f>IF(H22=0,0,M22/H22*100)</f>
        <v>0</v>
      </c>
      <c r="O22" s="22">
        <v>5225</v>
      </c>
      <c r="P22" s="38">
        <v>2.36</v>
      </c>
      <c r="Q22" s="38">
        <v>2.66</v>
      </c>
      <c r="R22" s="22">
        <f>B22-F22</f>
        <v>809</v>
      </c>
      <c r="S22" s="38">
        <f>IF(B22=0,0,R22/B22*100)</f>
        <v>8.2745218369643</v>
      </c>
      <c r="T22" s="22">
        <f>R22-U22</f>
        <v>798</v>
      </c>
      <c r="U22" s="22">
        <v>11</v>
      </c>
    </row>
    <row r="23" spans="1:21" s="67" customFormat="1" ht="20.1" customHeight="1">
      <c r="A23" s="9" t="s">
        <v>15</v>
      </c>
      <c r="B23" s="22">
        <f>C23+D23+E23</f>
        <v>1999</v>
      </c>
      <c r="C23" s="22">
        <v>1344</v>
      </c>
      <c r="D23" s="22">
        <v>140</v>
      </c>
      <c r="E23" s="22">
        <v>515</v>
      </c>
      <c r="F23" s="22">
        <f>H23+O23</f>
        <v>1817</v>
      </c>
      <c r="G23" s="38">
        <f>IF(B23=0,0,F23/B23*100)</f>
        <v>90.8954477238619</v>
      </c>
      <c r="H23" s="22">
        <f>I23+K23+M23</f>
        <v>813</v>
      </c>
      <c r="I23" s="22">
        <v>775</v>
      </c>
      <c r="J23" s="38">
        <f>IF(H23=0,0,I23/H23*100)</f>
        <v>95.3259532595326</v>
      </c>
      <c r="K23" s="22">
        <v>38</v>
      </c>
      <c r="L23" s="38">
        <f>IF(H23=0,0,K23/H23*100)</f>
        <v>4.6740467404674</v>
      </c>
      <c r="M23" s="22">
        <v>0</v>
      </c>
      <c r="N23" s="38">
        <f>IF(H23=0,0,M23/H23*100)</f>
        <v>0</v>
      </c>
      <c r="O23" s="22">
        <v>1004</v>
      </c>
      <c r="P23" s="38">
        <v>2.54</v>
      </c>
      <c r="Q23" s="38">
        <v>2.2</v>
      </c>
      <c r="R23" s="22">
        <f>B23-F23</f>
        <v>182</v>
      </c>
      <c r="S23" s="38">
        <f>IF(B23=0,0,R23/B23*100)</f>
        <v>9.10455227613807</v>
      </c>
      <c r="T23" s="22">
        <f>R23-U23</f>
        <v>168</v>
      </c>
      <c r="U23" s="22">
        <v>14</v>
      </c>
    </row>
    <row r="24" spans="1:21" s="67" customFormat="1" ht="20.1" customHeight="1">
      <c r="A24" s="9" t="s">
        <v>16</v>
      </c>
      <c r="B24" s="22">
        <f>C24+D24+E24</f>
        <v>5641</v>
      </c>
      <c r="C24" s="22">
        <v>4001</v>
      </c>
      <c r="D24" s="22">
        <v>416</v>
      </c>
      <c r="E24" s="22">
        <v>1224</v>
      </c>
      <c r="F24" s="22">
        <f>H24+O24</f>
        <v>5215</v>
      </c>
      <c r="G24" s="38">
        <f>IF(B24=0,0,F24/B24*100)</f>
        <v>92.4481474915795</v>
      </c>
      <c r="H24" s="22">
        <f>I24+K24+M24</f>
        <v>2422</v>
      </c>
      <c r="I24" s="22">
        <v>2416</v>
      </c>
      <c r="J24" s="38">
        <f>IF(H24=0,0,I24/H24*100)</f>
        <v>99.7522708505368</v>
      </c>
      <c r="K24" s="22">
        <v>6</v>
      </c>
      <c r="L24" s="38">
        <f>IF(H24=0,0,K24/H24*100)</f>
        <v>0.247729149463254</v>
      </c>
      <c r="M24" s="22">
        <v>0</v>
      </c>
      <c r="N24" s="38">
        <f>IF(H24=0,0,M24/H24*100)</f>
        <v>0</v>
      </c>
      <c r="O24" s="22">
        <v>2793</v>
      </c>
      <c r="P24" s="38">
        <v>2.11</v>
      </c>
      <c r="Q24" s="38">
        <v>2.01</v>
      </c>
      <c r="R24" s="22">
        <f>B24-F24</f>
        <v>426</v>
      </c>
      <c r="S24" s="38">
        <f>IF(B24=0,0,R24/B24*100)</f>
        <v>7.55185250842049</v>
      </c>
      <c r="T24" s="22">
        <f>R24-U24</f>
        <v>426</v>
      </c>
      <c r="U24" s="22">
        <v>0</v>
      </c>
    </row>
    <row r="25" spans="1:21" s="67" customFormat="1" ht="20.1" customHeight="1">
      <c r="A25" s="9" t="s">
        <v>17</v>
      </c>
      <c r="B25" s="22">
        <f>C25+D25+E25</f>
        <v>1146</v>
      </c>
      <c r="C25" s="22">
        <v>774</v>
      </c>
      <c r="D25" s="22">
        <v>74</v>
      </c>
      <c r="E25" s="22">
        <v>298</v>
      </c>
      <c r="F25" s="22">
        <f>H25+O25</f>
        <v>1078</v>
      </c>
      <c r="G25" s="38">
        <f>IF(B25=0,0,F25/B25*100)</f>
        <v>94.0663176265271</v>
      </c>
      <c r="H25" s="22">
        <f>I25+K25+M25</f>
        <v>330</v>
      </c>
      <c r="I25" s="22">
        <v>330</v>
      </c>
      <c r="J25" s="38">
        <f>IF(H25=0,0,I25/H25*100)</f>
        <v>100</v>
      </c>
      <c r="K25" s="22">
        <v>0</v>
      </c>
      <c r="L25" s="38">
        <f>IF(H25=0,0,K25/H25*100)</f>
        <v>0</v>
      </c>
      <c r="M25" s="22">
        <v>0</v>
      </c>
      <c r="N25" s="38">
        <f>IF(H25=0,0,M25/H25*100)</f>
        <v>0</v>
      </c>
      <c r="O25" s="22">
        <v>748</v>
      </c>
      <c r="P25" s="38">
        <v>1.66</v>
      </c>
      <c r="Q25" s="38">
        <v>1.7</v>
      </c>
      <c r="R25" s="22">
        <f>B25-F25</f>
        <v>68</v>
      </c>
      <c r="S25" s="38">
        <f>IF(B25=0,0,R25/B25*100)</f>
        <v>5.93368237347295</v>
      </c>
      <c r="T25" s="22">
        <f>R25-U25</f>
        <v>68</v>
      </c>
      <c r="U25" s="22">
        <v>0</v>
      </c>
    </row>
    <row r="26" spans="1:21" s="67" customFormat="1" ht="20.1" customHeight="1">
      <c r="A26" s="9" t="s">
        <v>18</v>
      </c>
      <c r="B26" s="22">
        <f>C26+D26+E26</f>
        <v>492</v>
      </c>
      <c r="C26" s="22">
        <v>377</v>
      </c>
      <c r="D26" s="22">
        <v>58</v>
      </c>
      <c r="E26" s="22">
        <v>57</v>
      </c>
      <c r="F26" s="22">
        <f>H26+O26</f>
        <v>443</v>
      </c>
      <c r="G26" s="38">
        <f>IF(B26=0,0,F26/B26*100)</f>
        <v>90.0406504065041</v>
      </c>
      <c r="H26" s="22">
        <f>I26+K26+M26</f>
        <v>41</v>
      </c>
      <c r="I26" s="22">
        <v>40</v>
      </c>
      <c r="J26" s="38">
        <f>IF(H26=0,0,I26/H26*100)</f>
        <v>97.5609756097561</v>
      </c>
      <c r="K26" s="22">
        <v>1</v>
      </c>
      <c r="L26" s="38">
        <f>IF(H26=0,0,K26/H26*100)</f>
        <v>2.4390243902439</v>
      </c>
      <c r="M26" s="22">
        <v>0</v>
      </c>
      <c r="N26" s="38">
        <f>IF(H26=0,0,M26/H26*100)</f>
        <v>0</v>
      </c>
      <c r="O26" s="22">
        <v>402</v>
      </c>
      <c r="P26" s="38">
        <v>2.84</v>
      </c>
      <c r="Q26" s="38">
        <v>2.96</v>
      </c>
      <c r="R26" s="22">
        <f>B26-F26</f>
        <v>49</v>
      </c>
      <c r="S26" s="38">
        <f>IF(B26=0,0,R26/B26*100)</f>
        <v>9.95934959349594</v>
      </c>
      <c r="T26" s="22">
        <f>R26-U26</f>
        <v>47</v>
      </c>
      <c r="U26" s="22">
        <v>2</v>
      </c>
    </row>
    <row r="27" spans="1:21" s="67" customFormat="1" ht="20.1" customHeight="1">
      <c r="A27" s="9" t="s">
        <v>19</v>
      </c>
      <c r="B27" s="22">
        <f>C27+D27+E27</f>
        <v>4248</v>
      </c>
      <c r="C27" s="22">
        <v>2905</v>
      </c>
      <c r="D27" s="22">
        <v>150</v>
      </c>
      <c r="E27" s="22">
        <v>1193</v>
      </c>
      <c r="F27" s="22">
        <f>H27+O27</f>
        <v>4023</v>
      </c>
      <c r="G27" s="38">
        <f>IF(B27=0,0,F27/B27*100)</f>
        <v>94.7033898305085</v>
      </c>
      <c r="H27" s="22">
        <f>I27+K27+M27</f>
        <v>1733</v>
      </c>
      <c r="I27" s="22">
        <v>1726</v>
      </c>
      <c r="J27" s="38">
        <f>IF(H27=0,0,I27/H27*100)</f>
        <v>99.5960761684939</v>
      </c>
      <c r="K27" s="22">
        <v>7</v>
      </c>
      <c r="L27" s="38">
        <f>IF(H27=0,0,K27/H27*100)</f>
        <v>0.403923831506059</v>
      </c>
      <c r="M27" s="22">
        <v>0</v>
      </c>
      <c r="N27" s="38">
        <f>IF(H27=0,0,M27/H27*100)</f>
        <v>0</v>
      </c>
      <c r="O27" s="22">
        <v>2290</v>
      </c>
      <c r="P27" s="38">
        <v>1.15</v>
      </c>
      <c r="Q27" s="38">
        <v>1.29</v>
      </c>
      <c r="R27" s="22">
        <f>B27-F27</f>
        <v>225</v>
      </c>
      <c r="S27" s="38">
        <f>IF(B27=0,0,R27/B27*100)</f>
        <v>5.29661016949153</v>
      </c>
      <c r="T27" s="22">
        <f>R27-U27</f>
        <v>225</v>
      </c>
      <c r="U27" s="22">
        <v>0</v>
      </c>
    </row>
    <row r="28" spans="1:21" s="67" customFormat="1" ht="20.1" customHeight="1">
      <c r="A28" s="9" t="s">
        <v>20</v>
      </c>
      <c r="B28" s="22">
        <f>C28+D28+E28</f>
        <v>1363</v>
      </c>
      <c r="C28" s="22">
        <v>993</v>
      </c>
      <c r="D28" s="22">
        <v>96</v>
      </c>
      <c r="E28" s="22">
        <v>274</v>
      </c>
      <c r="F28" s="22">
        <f>H28+O28</f>
        <v>1203</v>
      </c>
      <c r="G28" s="38">
        <f>IF(B28=0,0,F28/B28*100)</f>
        <v>88.2611885546588</v>
      </c>
      <c r="H28" s="22">
        <f>I28+K28+M28</f>
        <v>448</v>
      </c>
      <c r="I28" s="22">
        <v>443</v>
      </c>
      <c r="J28" s="38">
        <f>IF(H28=0,0,I28/H28*100)</f>
        <v>98.8839285714286</v>
      </c>
      <c r="K28" s="22">
        <v>5</v>
      </c>
      <c r="L28" s="38">
        <f>IF(H28=0,0,K28/H28*100)</f>
        <v>1.11607142857143</v>
      </c>
      <c r="M28" s="22">
        <v>0</v>
      </c>
      <c r="N28" s="38">
        <f>IF(H28=0,0,M28/H28*100)</f>
        <v>0</v>
      </c>
      <c r="O28" s="22">
        <v>755</v>
      </c>
      <c r="P28" s="38">
        <v>2.46</v>
      </c>
      <c r="Q28" s="38">
        <v>2.72</v>
      </c>
      <c r="R28" s="22">
        <f>B28-F28</f>
        <v>160</v>
      </c>
      <c r="S28" s="38">
        <f>IF(B28=0,0,R28/B28*100)</f>
        <v>11.7388114453412</v>
      </c>
      <c r="T28" s="22">
        <f>R28-U28</f>
        <v>156</v>
      </c>
      <c r="U28" s="22">
        <v>4</v>
      </c>
    </row>
    <row r="29" spans="1:21" s="67" customFormat="1" ht="20.1" customHeight="1">
      <c r="A29" s="9" t="s">
        <v>21</v>
      </c>
      <c r="B29" s="22">
        <f>C29+D29+E29</f>
        <v>646</v>
      </c>
      <c r="C29" s="22">
        <v>472</v>
      </c>
      <c r="D29" s="22">
        <v>51</v>
      </c>
      <c r="E29" s="22">
        <v>123</v>
      </c>
      <c r="F29" s="22">
        <f>H29+O29</f>
        <v>602</v>
      </c>
      <c r="G29" s="38">
        <f>IF(B29=0,0,F29/B29*100)</f>
        <v>93.1888544891641</v>
      </c>
      <c r="H29" s="22">
        <f>I29+K29+M29</f>
        <v>161</v>
      </c>
      <c r="I29" s="22">
        <v>150</v>
      </c>
      <c r="J29" s="38">
        <f>IF(H29=0,0,I29/H29*100)</f>
        <v>93.167701863354</v>
      </c>
      <c r="K29" s="22">
        <v>11</v>
      </c>
      <c r="L29" s="38">
        <f>IF(H29=0,0,K29/H29*100)</f>
        <v>6.83229813664596</v>
      </c>
      <c r="M29" s="22">
        <v>0</v>
      </c>
      <c r="N29" s="38">
        <f>IF(H29=0,0,M29/H29*100)</f>
        <v>0</v>
      </c>
      <c r="O29" s="22">
        <v>441</v>
      </c>
      <c r="P29" s="38">
        <v>3.51</v>
      </c>
      <c r="Q29" s="38">
        <v>2.16</v>
      </c>
      <c r="R29" s="22">
        <f>B29-F29</f>
        <v>44</v>
      </c>
      <c r="S29" s="38">
        <f>IF(B29=0,0,R29/B29*100)</f>
        <v>6.81114551083591</v>
      </c>
      <c r="T29" s="22">
        <f>R29-U29</f>
        <v>41</v>
      </c>
      <c r="U29" s="22">
        <v>3</v>
      </c>
    </row>
    <row r="30" spans="1:21" s="67" customFormat="1" ht="20.1" customHeight="1">
      <c r="A30" s="9" t="s">
        <v>22</v>
      </c>
      <c r="B30" s="22">
        <f>C30+D30+E30</f>
        <v>8759</v>
      </c>
      <c r="C30" s="22">
        <v>4845</v>
      </c>
      <c r="D30" s="22">
        <v>593</v>
      </c>
      <c r="E30" s="22">
        <v>3321</v>
      </c>
      <c r="F30" s="22">
        <f>H30+O30</f>
        <v>8209</v>
      </c>
      <c r="G30" s="38">
        <f>IF(B30=0,0,F30/B30*100)</f>
        <v>93.720744377212</v>
      </c>
      <c r="H30" s="22">
        <f>I30+K30+M30</f>
        <v>3613</v>
      </c>
      <c r="I30" s="22">
        <v>3567</v>
      </c>
      <c r="J30" s="38">
        <f>IF(H30=0,0,I30/H30*100)</f>
        <v>98.7268198173263</v>
      </c>
      <c r="K30" s="22">
        <v>46</v>
      </c>
      <c r="L30" s="38">
        <f>IF(H30=0,0,K30/H30*100)</f>
        <v>1.27318018267368</v>
      </c>
      <c r="M30" s="22">
        <v>0</v>
      </c>
      <c r="N30" s="38">
        <f>IF(H30=0,0,M30/H30*100)</f>
        <v>0</v>
      </c>
      <c r="O30" s="22">
        <v>4596</v>
      </c>
      <c r="P30" s="38">
        <v>2.23</v>
      </c>
      <c r="Q30" s="38">
        <v>2.19</v>
      </c>
      <c r="R30" s="22">
        <f>B30-F30</f>
        <v>550</v>
      </c>
      <c r="S30" s="38">
        <f>IF(B30=0,0,R30/B30*100)</f>
        <v>6.27925562278799</v>
      </c>
      <c r="T30" s="22">
        <f>R30-U30</f>
        <v>545</v>
      </c>
      <c r="U30" s="22">
        <v>5</v>
      </c>
    </row>
    <row r="31" spans="1:21" s="67" customFormat="1" ht="20.1" customHeight="1">
      <c r="A31" s="9" t="s">
        <v>23</v>
      </c>
      <c r="B31" s="22">
        <f>C31+D31+E31</f>
        <v>8729</v>
      </c>
      <c r="C31" s="22">
        <v>5616</v>
      </c>
      <c r="D31" s="22">
        <v>616</v>
      </c>
      <c r="E31" s="22">
        <v>2497</v>
      </c>
      <c r="F31" s="22">
        <f>H31+O31</f>
        <v>7849</v>
      </c>
      <c r="G31" s="38">
        <f>IF(B31=0,0,F31/B31*100)</f>
        <v>89.9186619314927</v>
      </c>
      <c r="H31" s="22">
        <f>I31+K31+M31</f>
        <v>3560</v>
      </c>
      <c r="I31" s="22">
        <v>3392</v>
      </c>
      <c r="J31" s="38">
        <f>IF(H31=0,0,I31/H31*100)</f>
        <v>95.2808988764045</v>
      </c>
      <c r="K31" s="22">
        <v>168</v>
      </c>
      <c r="L31" s="38">
        <f>IF(H31=0,0,K31/H31*100)</f>
        <v>4.71910112359551</v>
      </c>
      <c r="M31" s="22">
        <v>0</v>
      </c>
      <c r="N31" s="38">
        <f>IF(H31=0,0,M31/H31*100)</f>
        <v>0</v>
      </c>
      <c r="O31" s="22">
        <v>4289</v>
      </c>
      <c r="P31" s="38">
        <v>2.28</v>
      </c>
      <c r="Q31" s="38">
        <v>2.05</v>
      </c>
      <c r="R31" s="22">
        <f>B31-F31</f>
        <v>880</v>
      </c>
      <c r="S31" s="38">
        <f>IF(B31=0,0,R31/B31*100)</f>
        <v>10.0813380685073</v>
      </c>
      <c r="T31" s="22">
        <f>R31-U31</f>
        <v>818</v>
      </c>
      <c r="U31" s="22">
        <v>62</v>
      </c>
    </row>
    <row r="32" spans="1:21" s="67" customFormat="1" ht="20.1" customHeight="1">
      <c r="A32" s="9" t="s">
        <v>24</v>
      </c>
      <c r="B32" s="22">
        <f>C32+D32+E32</f>
        <v>2480</v>
      </c>
      <c r="C32" s="22">
        <v>1570</v>
      </c>
      <c r="D32" s="22">
        <v>135</v>
      </c>
      <c r="E32" s="22">
        <v>775</v>
      </c>
      <c r="F32" s="22">
        <f>H32+O32</f>
        <v>2349</v>
      </c>
      <c r="G32" s="38">
        <f>IF(B32=0,0,F32/B32*100)</f>
        <v>94.7177419354839</v>
      </c>
      <c r="H32" s="22">
        <f>I32+K32+M32</f>
        <v>694</v>
      </c>
      <c r="I32" s="22">
        <v>691</v>
      </c>
      <c r="J32" s="38">
        <f>IF(H32=0,0,I32/H32*100)</f>
        <v>99.5677233429395</v>
      </c>
      <c r="K32" s="22">
        <v>3</v>
      </c>
      <c r="L32" s="38">
        <f>IF(H32=0,0,K32/H32*100)</f>
        <v>0.432276657060519</v>
      </c>
      <c r="M32" s="22">
        <v>0</v>
      </c>
      <c r="N32" s="38">
        <f>IF(H32=0,0,M32/H32*100)</f>
        <v>0</v>
      </c>
      <c r="O32" s="22">
        <v>1655</v>
      </c>
      <c r="P32" s="38">
        <v>1.5</v>
      </c>
      <c r="Q32" s="38">
        <v>1.61</v>
      </c>
      <c r="R32" s="22">
        <f>B32-F32</f>
        <v>131</v>
      </c>
      <c r="S32" s="38">
        <f>IF(B32=0,0,R32/B32*100)</f>
        <v>5.28225806451613</v>
      </c>
      <c r="T32" s="22">
        <f>R32-U32</f>
        <v>131</v>
      </c>
      <c r="U32" s="22">
        <v>0</v>
      </c>
    </row>
    <row r="33" spans="1:21" s="67" customFormat="1" ht="20.1" customHeight="1">
      <c r="A33" s="9" t="s">
        <v>25</v>
      </c>
      <c r="B33" s="22">
        <f>C33+D33+E33</f>
        <v>2177</v>
      </c>
      <c r="C33" s="22">
        <v>1376</v>
      </c>
      <c r="D33" s="22">
        <v>221</v>
      </c>
      <c r="E33" s="22">
        <v>580</v>
      </c>
      <c r="F33" s="22">
        <f>H33+O33</f>
        <v>1960</v>
      </c>
      <c r="G33" s="38">
        <f>IF(B33=0,0,F33/B33*100)</f>
        <v>90.032154340836</v>
      </c>
      <c r="H33" s="22">
        <f>I33+K33+M33</f>
        <v>804</v>
      </c>
      <c r="I33" s="22">
        <v>721</v>
      </c>
      <c r="J33" s="38">
        <f>IF(H33=0,0,I33/H33*100)</f>
        <v>89.6766169154229</v>
      </c>
      <c r="K33" s="22">
        <v>80</v>
      </c>
      <c r="L33" s="38">
        <f>IF(H33=0,0,K33/H33*100)</f>
        <v>9.95024875621891</v>
      </c>
      <c r="M33" s="22">
        <v>3</v>
      </c>
      <c r="N33" s="38">
        <f>IF(H33=0,0,M33/H33*100)</f>
        <v>0.373134328358209</v>
      </c>
      <c r="O33" s="22">
        <v>1156</v>
      </c>
      <c r="P33" s="38">
        <v>3.66</v>
      </c>
      <c r="Q33" s="38">
        <v>2.49</v>
      </c>
      <c r="R33" s="22">
        <f>B33-F33</f>
        <v>217</v>
      </c>
      <c r="S33" s="38">
        <f>IF(B33=0,0,R33/B33*100)</f>
        <v>9.96784565916399</v>
      </c>
      <c r="T33" s="22">
        <f>R33-U33</f>
        <v>188</v>
      </c>
      <c r="U33" s="22">
        <v>29</v>
      </c>
    </row>
    <row r="34" spans="1:21" s="67" customFormat="1" ht="20.1" customHeight="1">
      <c r="A34" s="9" t="s">
        <v>26</v>
      </c>
      <c r="B34" s="22">
        <f>C34+D34+E34</f>
        <v>1295</v>
      </c>
      <c r="C34" s="22">
        <v>728</v>
      </c>
      <c r="D34" s="22">
        <v>60</v>
      </c>
      <c r="E34" s="22">
        <v>507</v>
      </c>
      <c r="F34" s="22">
        <f>H34+O34</f>
        <v>1201</v>
      </c>
      <c r="G34" s="38">
        <f>IF(B34=0,0,F34/B34*100)</f>
        <v>92.7413127413127</v>
      </c>
      <c r="H34" s="22">
        <f>I34+K34+M34</f>
        <v>475</v>
      </c>
      <c r="I34" s="22">
        <v>473</v>
      </c>
      <c r="J34" s="38">
        <f>IF(H34=0,0,I34/H34*100)</f>
        <v>99.5789473684211</v>
      </c>
      <c r="K34" s="22">
        <v>2</v>
      </c>
      <c r="L34" s="38">
        <f>IF(H34=0,0,K34/H34*100)</f>
        <v>0.421052631578947</v>
      </c>
      <c r="M34" s="22">
        <v>0</v>
      </c>
      <c r="N34" s="38">
        <f>IF(H34=0,0,M34/H34*100)</f>
        <v>0</v>
      </c>
      <c r="O34" s="22">
        <v>726</v>
      </c>
      <c r="P34" s="38">
        <v>1.74</v>
      </c>
      <c r="Q34" s="38">
        <v>1.8</v>
      </c>
      <c r="R34" s="22">
        <f>B34-F34</f>
        <v>94</v>
      </c>
      <c r="S34" s="38">
        <f>IF(B34=0,0,R34/B34*100)</f>
        <v>7.25868725868726</v>
      </c>
      <c r="T34" s="22">
        <f>R34-U34</f>
        <v>94</v>
      </c>
      <c r="U34" s="22">
        <v>0</v>
      </c>
    </row>
    <row r="35" spans="1:21" s="67" customFormat="1" ht="20.1" customHeight="1">
      <c r="A35" s="9" t="s">
        <v>27</v>
      </c>
      <c r="B35" s="22">
        <f>C35+D35+E35</f>
        <v>15489</v>
      </c>
      <c r="C35" s="22">
        <v>10015</v>
      </c>
      <c r="D35" s="22">
        <v>540</v>
      </c>
      <c r="E35" s="22">
        <v>4934</v>
      </c>
      <c r="F35" s="22">
        <v>14313</v>
      </c>
      <c r="G35" s="38">
        <f>IF(B35=0,0,F35/B35*100)</f>
        <v>92.4075150106527</v>
      </c>
      <c r="H35" s="22">
        <f>I35+K35+M35</f>
        <v>5790</v>
      </c>
      <c r="I35" s="22">
        <v>5790</v>
      </c>
      <c r="J35" s="38">
        <f>IF(H35=0,0,I35/H35*100)</f>
        <v>100</v>
      </c>
      <c r="K35" s="22">
        <v>0</v>
      </c>
      <c r="L35" s="38">
        <f>IF(H35=0,0,K35/H35*100)</f>
        <v>0</v>
      </c>
      <c r="M35" s="22">
        <v>0</v>
      </c>
      <c r="N35" s="38">
        <f>IF(H35=0,0,M35/H35*100)</f>
        <v>0</v>
      </c>
      <c r="O35" s="22">
        <v>8523</v>
      </c>
      <c r="P35" s="38">
        <v>0.78</v>
      </c>
      <c r="Q35" s="38">
        <v>1.12</v>
      </c>
      <c r="R35" s="22">
        <f>B35-F35</f>
        <v>1176</v>
      </c>
      <c r="S35" s="38">
        <f>IF(B35=0,0,R35/B35*100)</f>
        <v>7.59248498934728</v>
      </c>
      <c r="T35" s="22">
        <f>R35-U35</f>
        <v>1176</v>
      </c>
      <c r="U35" s="22">
        <v>0</v>
      </c>
    </row>
    <row r="36" spans="1:21" s="67" customFormat="1" ht="20.1" customHeight="1">
      <c r="A36" s="9" t="s">
        <v>28</v>
      </c>
      <c r="B36" s="22">
        <f>C36+D36+E36</f>
        <v>825</v>
      </c>
      <c r="C36" s="22">
        <v>547</v>
      </c>
      <c r="D36" s="22">
        <v>57</v>
      </c>
      <c r="E36" s="22">
        <v>221</v>
      </c>
      <c r="F36" s="22">
        <f>H36+O36</f>
        <v>761</v>
      </c>
      <c r="G36" s="38">
        <f>IF(B36=0,0,F36/B36*100)</f>
        <v>92.2424242424242</v>
      </c>
      <c r="H36" s="22">
        <f>I36+K36+M36</f>
        <v>169</v>
      </c>
      <c r="I36" s="22">
        <v>163</v>
      </c>
      <c r="J36" s="38">
        <f>IF(H36=0,0,I36/H36*100)</f>
        <v>96.4497041420118</v>
      </c>
      <c r="K36" s="22">
        <v>6</v>
      </c>
      <c r="L36" s="38">
        <f>IF(H36=0,0,K36/H36*100)</f>
        <v>3.55029585798817</v>
      </c>
      <c r="M36" s="22">
        <v>0</v>
      </c>
      <c r="N36" s="38">
        <f>IF(H36=0,0,M36/H36*100)</f>
        <v>0</v>
      </c>
      <c r="O36" s="22">
        <v>592</v>
      </c>
      <c r="P36" s="38">
        <v>2.72</v>
      </c>
      <c r="Q36" s="38">
        <v>2.17</v>
      </c>
      <c r="R36" s="22">
        <f>B36-F36</f>
        <v>64</v>
      </c>
      <c r="S36" s="38">
        <f>IF(B36=0,0,R36/B36*100)</f>
        <v>7.75757575757576</v>
      </c>
      <c r="T36" s="22">
        <f>R36-U36</f>
        <v>64</v>
      </c>
      <c r="U36" s="22">
        <v>0</v>
      </c>
    </row>
    <row r="37" spans="1:21" s="67" customFormat="1" ht="20.1" customHeight="1">
      <c r="A37" s="9" t="s">
        <v>29</v>
      </c>
      <c r="B37" s="22">
        <f>C37+D37+E37</f>
        <v>2221</v>
      </c>
      <c r="C37" s="22">
        <v>891</v>
      </c>
      <c r="D37" s="22">
        <v>45</v>
      </c>
      <c r="E37" s="22">
        <v>1285</v>
      </c>
      <c r="F37" s="22">
        <f>H37+O37</f>
        <v>2167</v>
      </c>
      <c r="G37" s="38">
        <f>IF(B37=0,0,F37/B37*100)</f>
        <v>97.5686627645205</v>
      </c>
      <c r="H37" s="22">
        <f>I37+K37+M37</f>
        <v>991</v>
      </c>
      <c r="I37" s="22">
        <v>991</v>
      </c>
      <c r="J37" s="38">
        <f>IF(H37=0,0,I37/H37*100)</f>
        <v>100</v>
      </c>
      <c r="K37" s="22">
        <v>0</v>
      </c>
      <c r="L37" s="38">
        <f>IF(H37=0,0,K37/H37*100)</f>
        <v>0</v>
      </c>
      <c r="M37" s="22">
        <v>0</v>
      </c>
      <c r="N37" s="38">
        <f>IF(H37=0,0,M37/H37*100)</f>
        <v>0</v>
      </c>
      <c r="O37" s="22">
        <v>1176</v>
      </c>
      <c r="P37" s="38">
        <v>1.11</v>
      </c>
      <c r="Q37" s="38">
        <v>1.12</v>
      </c>
      <c r="R37" s="22">
        <f>B37-F37</f>
        <v>54</v>
      </c>
      <c r="S37" s="38">
        <f>IF(B37=0,0,R37/B37*100)</f>
        <v>2.43133723547951</v>
      </c>
      <c r="T37" s="22">
        <f>R37-U37</f>
        <v>54</v>
      </c>
      <c r="U37" s="22">
        <v>0</v>
      </c>
    </row>
    <row r="38" spans="1:21" s="67" customFormat="1" ht="20.1" customHeight="1">
      <c r="A38" s="9" t="s">
        <v>30</v>
      </c>
      <c r="B38" s="22">
        <f>C38+D38+E38</f>
        <v>1139</v>
      </c>
      <c r="C38" s="22">
        <v>882</v>
      </c>
      <c r="D38" s="22">
        <v>39</v>
      </c>
      <c r="E38" s="22">
        <v>218</v>
      </c>
      <c r="F38" s="22">
        <f>H38+O38</f>
        <v>1079</v>
      </c>
      <c r="G38" s="38">
        <f>IF(B38=0,0,F38/B38*100)</f>
        <v>94.7322212467076</v>
      </c>
      <c r="H38" s="22">
        <f>I38+K38+M38</f>
        <v>197</v>
      </c>
      <c r="I38" s="22">
        <v>195</v>
      </c>
      <c r="J38" s="38">
        <f>IF(H38=0,0,I38/H38*100)</f>
        <v>98.9847715736041</v>
      </c>
      <c r="K38" s="22">
        <v>2</v>
      </c>
      <c r="L38" s="38">
        <f>IF(H38=0,0,K38/H38*100)</f>
        <v>1.01522842639594</v>
      </c>
      <c r="M38" s="22">
        <v>0</v>
      </c>
      <c r="N38" s="38">
        <f>IF(H38=0,0,M38/H38*100)</f>
        <v>0</v>
      </c>
      <c r="O38" s="22">
        <v>882</v>
      </c>
      <c r="P38" s="38">
        <v>1.31</v>
      </c>
      <c r="Q38" s="38">
        <v>1.2</v>
      </c>
      <c r="R38" s="22">
        <f>B38-F38</f>
        <v>60</v>
      </c>
      <c r="S38" s="38">
        <f>IF(B38=0,0,R38/B38*100)</f>
        <v>5.26777875329236</v>
      </c>
      <c r="T38" s="22">
        <f>R38-U38</f>
        <v>59</v>
      </c>
      <c r="U38" s="22">
        <v>1</v>
      </c>
    </row>
    <row r="39" spans="1:21" s="67" customFormat="1" ht="20.1" customHeight="1">
      <c r="A39" s="9" t="s">
        <v>31</v>
      </c>
      <c r="B39" s="22">
        <f>C39+D39+E39</f>
        <v>1270</v>
      </c>
      <c r="C39" s="22">
        <v>1041</v>
      </c>
      <c r="D39" s="22">
        <v>41</v>
      </c>
      <c r="E39" s="22">
        <v>188</v>
      </c>
      <c r="F39" s="22">
        <f>H39+O39</f>
        <v>1212</v>
      </c>
      <c r="G39" s="38">
        <f>IF(B39=0,0,F39/B39*100)</f>
        <v>95.4330708661417</v>
      </c>
      <c r="H39" s="22">
        <f>I39+K39+M39</f>
        <v>483</v>
      </c>
      <c r="I39" s="22">
        <v>483</v>
      </c>
      <c r="J39" s="38">
        <f>IF(H39=0,0,I39/H39*100)</f>
        <v>100</v>
      </c>
      <c r="K39" s="22">
        <v>0</v>
      </c>
      <c r="L39" s="38">
        <f>IF(H39=0,0,K39/H39*100)</f>
        <v>0</v>
      </c>
      <c r="M39" s="22">
        <v>0</v>
      </c>
      <c r="N39" s="38">
        <f>IF(H39=0,0,M39/H39*100)</f>
        <v>0</v>
      </c>
      <c r="O39" s="22">
        <v>729</v>
      </c>
      <c r="P39" s="38">
        <v>1.71</v>
      </c>
      <c r="Q39" s="38">
        <v>1.18</v>
      </c>
      <c r="R39" s="22">
        <f>B39-F39</f>
        <v>58</v>
      </c>
      <c r="S39" s="38">
        <f>IF(B39=0,0,R39/B39*100)</f>
        <v>4.56692913385827</v>
      </c>
      <c r="T39" s="22">
        <f>R39-U39</f>
        <v>58</v>
      </c>
      <c r="U39" s="22">
        <v>0</v>
      </c>
    </row>
    <row r="40" spans="1:21" s="67" customFormat="1" ht="20.1" customHeight="1">
      <c r="A40" s="9" t="s">
        <v>32</v>
      </c>
      <c r="B40" s="22">
        <f>C40+D40+E40</f>
        <v>663</v>
      </c>
      <c r="C40" s="22">
        <v>492</v>
      </c>
      <c r="D40" s="22">
        <v>38</v>
      </c>
      <c r="E40" s="22">
        <v>133</v>
      </c>
      <c r="F40" s="22">
        <f>H40+O40</f>
        <v>611</v>
      </c>
      <c r="G40" s="38">
        <f>IF(B40=0,0,F40/B40*100)</f>
        <v>92.156862745098</v>
      </c>
      <c r="H40" s="22">
        <f>I40+K40+M40</f>
        <v>162</v>
      </c>
      <c r="I40" s="22">
        <v>161</v>
      </c>
      <c r="J40" s="38">
        <f>IF(H40=0,0,I40/H40*100)</f>
        <v>99.3827160493827</v>
      </c>
      <c r="K40" s="22">
        <v>1</v>
      </c>
      <c r="L40" s="38">
        <f>IF(H40=0,0,K40/H40*100)</f>
        <v>0.617283950617284</v>
      </c>
      <c r="M40" s="22">
        <v>0</v>
      </c>
      <c r="N40" s="38">
        <f>IF(H40=0,0,M40/H40*100)</f>
        <v>0</v>
      </c>
      <c r="O40" s="22">
        <v>449</v>
      </c>
      <c r="P40" s="38">
        <v>1.36</v>
      </c>
      <c r="Q40" s="38">
        <v>1.65</v>
      </c>
      <c r="R40" s="22">
        <f>B40-F40</f>
        <v>52</v>
      </c>
      <c r="S40" s="38">
        <f>IF(B40=0,0,R40/B40*100)</f>
        <v>7.84313725490196</v>
      </c>
      <c r="T40" s="22">
        <f>R40-U40</f>
        <v>51</v>
      </c>
      <c r="U40" s="22">
        <v>1</v>
      </c>
    </row>
    <row r="41" spans="1:21" s="67" customFormat="1" ht="20.1" customHeight="1">
      <c r="A41" s="9" t="s">
        <v>33</v>
      </c>
      <c r="B41" s="22">
        <f>C41+D41+E41</f>
        <v>628</v>
      </c>
      <c r="C41" s="22">
        <v>449</v>
      </c>
      <c r="D41" s="22">
        <v>27</v>
      </c>
      <c r="E41" s="22">
        <v>152</v>
      </c>
      <c r="F41" s="22">
        <f>H41+O41</f>
        <v>616</v>
      </c>
      <c r="G41" s="38">
        <f>IF(B41=0,0,F41/B41*100)</f>
        <v>98.0891719745223</v>
      </c>
      <c r="H41" s="22">
        <f>I41+K41+M41</f>
        <v>60</v>
      </c>
      <c r="I41" s="22">
        <v>59</v>
      </c>
      <c r="J41" s="38">
        <f>IF(H41=0,0,I41/H41*100)</f>
        <v>98.3333333333333</v>
      </c>
      <c r="K41" s="22">
        <v>1</v>
      </c>
      <c r="L41" s="38">
        <f>IF(H41=0,0,K41/H41*100)</f>
        <v>1.66666666666667</v>
      </c>
      <c r="M41" s="22">
        <v>0</v>
      </c>
      <c r="N41" s="38">
        <f>IF(H41=0,0,M41/H41*100)</f>
        <v>0</v>
      </c>
      <c r="O41" s="22">
        <v>556</v>
      </c>
      <c r="P41" s="38">
        <v>1.76</v>
      </c>
      <c r="Q41" s="38">
        <v>1.08</v>
      </c>
      <c r="R41" s="22">
        <f>B41-F41</f>
        <v>12</v>
      </c>
      <c r="S41" s="38">
        <f>IF(B41=0,0,R41/B41*100)</f>
        <v>1.91082802547771</v>
      </c>
      <c r="T41" s="22">
        <f>R41-U41</f>
        <v>12</v>
      </c>
      <c r="U41" s="22">
        <v>0</v>
      </c>
    </row>
    <row r="42" spans="1:21" s="67" customFormat="1" ht="20.1" customHeight="1">
      <c r="A42" s="9" t="s">
        <v>34</v>
      </c>
      <c r="B42" s="22">
        <f>C42+D42+E42</f>
        <v>612</v>
      </c>
      <c r="C42" s="22">
        <v>438</v>
      </c>
      <c r="D42" s="22">
        <v>32</v>
      </c>
      <c r="E42" s="22">
        <v>142</v>
      </c>
      <c r="F42" s="22">
        <f>H42+O42</f>
        <v>580</v>
      </c>
      <c r="G42" s="38">
        <f>IF(B42=0,0,F42/B42*100)</f>
        <v>94.7712418300654</v>
      </c>
      <c r="H42" s="22">
        <f>I42+K42+M42</f>
        <v>120</v>
      </c>
      <c r="I42" s="22">
        <v>97</v>
      </c>
      <c r="J42" s="38">
        <f>IF(H42=0,0,I42/H42*100)</f>
        <v>80.8333333333333</v>
      </c>
      <c r="K42" s="22">
        <v>23</v>
      </c>
      <c r="L42" s="38">
        <f>IF(H42=0,0,K42/H42*100)</f>
        <v>19.1666666666667</v>
      </c>
      <c r="M42" s="22">
        <v>0</v>
      </c>
      <c r="N42" s="38">
        <f>IF(H42=0,0,M42/H42*100)</f>
        <v>0</v>
      </c>
      <c r="O42" s="22">
        <v>460</v>
      </c>
      <c r="P42" s="38">
        <v>3.87</v>
      </c>
      <c r="Q42" s="38">
        <v>2.06</v>
      </c>
      <c r="R42" s="22">
        <f>B42-F42</f>
        <v>32</v>
      </c>
      <c r="S42" s="38">
        <f>IF(B42=0,0,R42/B42*100)</f>
        <v>5.22875816993464</v>
      </c>
      <c r="T42" s="22">
        <f>R42-U42</f>
        <v>32</v>
      </c>
      <c r="U42" s="22">
        <v>0</v>
      </c>
    </row>
    <row r="43" spans="1:21" s="67" customFormat="1" ht="20.1" customHeight="1">
      <c r="A43" s="9" t="s">
        <v>35</v>
      </c>
      <c r="B43" s="22">
        <f>C43+D43+E43</f>
        <v>4067</v>
      </c>
      <c r="C43" s="22">
        <v>3267</v>
      </c>
      <c r="D43" s="22">
        <v>316</v>
      </c>
      <c r="E43" s="22">
        <v>484</v>
      </c>
      <c r="F43" s="22">
        <f>H43+O43</f>
        <v>3673</v>
      </c>
      <c r="G43" s="38">
        <f>IF(B43=0,0,F43/B43*100)</f>
        <v>90.3122694861077</v>
      </c>
      <c r="H43" s="22">
        <f>I43+K43+M43</f>
        <v>781</v>
      </c>
      <c r="I43" s="22">
        <v>746</v>
      </c>
      <c r="J43" s="38">
        <f>IF(H43=0,0,I43/H43*100)</f>
        <v>95.5185659411012</v>
      </c>
      <c r="K43" s="22">
        <v>35</v>
      </c>
      <c r="L43" s="38">
        <f>IF(H43=0,0,K43/H43*100)</f>
        <v>4.48143405889885</v>
      </c>
      <c r="M43" s="22">
        <v>0</v>
      </c>
      <c r="N43" s="38">
        <f>IF(H43=0,0,M43/H43*100)</f>
        <v>0</v>
      </c>
      <c r="O43" s="22">
        <v>2892</v>
      </c>
      <c r="P43" s="38">
        <v>2.51</v>
      </c>
      <c r="Q43" s="38">
        <v>2.1</v>
      </c>
      <c r="R43" s="22">
        <f>B43-F43</f>
        <v>394</v>
      </c>
      <c r="S43" s="38">
        <f>IF(B43=0,0,R43/B43*100)</f>
        <v>9.6877305138923</v>
      </c>
      <c r="T43" s="22">
        <f>R43-U43</f>
        <v>382</v>
      </c>
      <c r="U43" s="22">
        <v>12</v>
      </c>
    </row>
    <row r="44" spans="1:21" ht="15">
      <c r="A44" s="10" t="s">
        <v>36</v>
      </c>
      <c r="B44" s="10"/>
      <c r="C44" s="10"/>
      <c r="D44" s="10"/>
      <c r="E44" s="10"/>
      <c r="F44" s="10"/>
      <c r="G44" s="10"/>
      <c r="H44" s="10"/>
      <c r="I44" s="10"/>
      <c r="J44" s="44"/>
      <c r="K44" s="44"/>
      <c r="L44" s="44"/>
      <c r="M44" s="44"/>
      <c r="N44" s="44"/>
      <c r="O44" s="44"/>
      <c r="P44" s="44"/>
      <c r="Q44" s="44"/>
      <c r="R44" s="44"/>
      <c r="S44" s="44"/>
      <c r="T44" s="44"/>
      <c r="U44" s="44"/>
    </row>
    <row r="45" spans="1:21" ht="15">
      <c r="A45" s="11" t="s">
        <v>37</v>
      </c>
      <c r="B45" s="11"/>
      <c r="C45" s="11"/>
      <c r="D45" s="11"/>
      <c r="E45" s="11"/>
      <c r="F45" s="11"/>
      <c r="G45" s="11"/>
      <c r="H45" s="11"/>
      <c r="I45" s="11"/>
      <c r="J45" s="45"/>
      <c r="K45" s="48"/>
      <c r="L45" s="48"/>
      <c r="M45" s="48"/>
      <c r="N45" s="48"/>
      <c r="O45" s="48"/>
      <c r="P45" s="48"/>
      <c r="Q45" s="48"/>
      <c r="R45" s="48"/>
      <c r="S45" s="48"/>
      <c r="T45" s="48"/>
      <c r="U45" s="48"/>
    </row>
    <row r="46" spans="1:21" ht="15">
      <c r="A46" s="12" t="s">
        <v>38</v>
      </c>
      <c r="B46" s="12"/>
      <c r="C46" s="12"/>
      <c r="D46" s="12"/>
      <c r="E46" s="12"/>
      <c r="F46" s="12"/>
      <c r="G46" s="12"/>
      <c r="H46" s="12"/>
      <c r="I46" s="12"/>
      <c r="J46" s="12"/>
      <c r="K46" s="12"/>
      <c r="L46" s="12"/>
      <c r="M46" s="12"/>
      <c r="N46" s="12"/>
      <c r="O46" s="12"/>
      <c r="P46" s="12"/>
      <c r="Q46" s="12"/>
      <c r="R46" s="12"/>
      <c r="S46" s="12"/>
      <c r="T46" s="12"/>
      <c r="U46" s="12"/>
    </row>
    <row r="47" spans="1:15" ht="15">
      <c r="A47" s="12" t="s">
        <v>39</v>
      </c>
      <c r="B47" s="12"/>
      <c r="C47" s="12"/>
      <c r="D47" s="12"/>
      <c r="E47" s="12"/>
      <c r="F47" s="12"/>
      <c r="G47" s="12"/>
      <c r="H47" s="12"/>
      <c r="I47" s="12"/>
      <c r="J47" s="12"/>
      <c r="K47" s="12"/>
      <c r="L47" s="12"/>
      <c r="M47" s="12"/>
      <c r="N47" s="12"/>
      <c r="O47" s="12"/>
    </row>
    <row r="48" ht="15">
      <c r="U48" s="61" t="s">
        <v>88</v>
      </c>
    </row>
  </sheetData>
  <mergeCells count="30">
    <mergeCell ref="A46:U46"/>
    <mergeCell ref="A47:O47"/>
    <mergeCell ref="P7:P9"/>
    <mergeCell ref="Q7:Q9"/>
    <mergeCell ref="R7:S8"/>
    <mergeCell ref="T7:T9"/>
    <mergeCell ref="U7:U9"/>
    <mergeCell ref="H8:H9"/>
    <mergeCell ref="I8:J8"/>
    <mergeCell ref="K8:L8"/>
    <mergeCell ref="M8:N8"/>
    <mergeCell ref="B6:E6"/>
    <mergeCell ref="F6:Q6"/>
    <mergeCell ref="R6:U6"/>
    <mergeCell ref="B7:B9"/>
    <mergeCell ref="C7:C9"/>
    <mergeCell ref="D7:D9"/>
    <mergeCell ref="E7:E9"/>
    <mergeCell ref="F7:G8"/>
    <mergeCell ref="H7:N7"/>
    <mergeCell ref="O7:O9"/>
    <mergeCell ref="H5:M5"/>
    <mergeCell ref="Q2:R2"/>
    <mergeCell ref="S2:U2"/>
    <mergeCell ref="Q3:R3"/>
    <mergeCell ref="S3:U3"/>
    <mergeCell ref="A4:U4"/>
    <mergeCell ref="B3:J3"/>
    <mergeCell ref="A44:I44"/>
    <mergeCell ref="A45:I45"/>
  </mergeCells>
  <printOptions/>
  <pageMargins left="0.71" right="0.71" top="0.75" bottom="0.35" header="0.31" footer="0.31"/>
  <pageSetup fitToHeight="0" fitToWidth="0" horizontalDpi="600" verticalDpi="600" orientation="landscape" paperSize="9" scale="5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