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\\172.17.43.101\Public\若涵\性別統計\性別統計指標\"/>
    </mc:Choice>
  </mc:AlternateContent>
  <xr:revisionPtr revIDLastSave="0" documentId="13_ncr:1_{D76B3AA3-454D-4B25-87F7-309AD387F4A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工作表1" sheetId="1" r:id="rId1"/>
  </sheets>
  <definedNames>
    <definedName name="_xlnm.Print_Area" localSheetId="0">工作表1!$A$1:$H$21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6" i="1" l="1"/>
  <c r="G16" i="1"/>
  <c r="E16" i="1"/>
  <c r="D16" i="1"/>
  <c r="H17" i="1"/>
  <c r="G17" i="1"/>
  <c r="E17" i="1"/>
  <c r="D17" i="1"/>
  <c r="H19" i="1"/>
  <c r="G19" i="1"/>
  <c r="E19" i="1"/>
  <c r="D19" i="1"/>
  <c r="H14" i="1"/>
  <c r="G14" i="1"/>
  <c r="E14" i="1"/>
  <c r="D14" i="1"/>
  <c r="H13" i="1"/>
  <c r="G13" i="1"/>
  <c r="E13" i="1"/>
  <c r="D13" i="1"/>
  <c r="H9" i="1"/>
  <c r="G9" i="1"/>
  <c r="E9" i="1"/>
  <c r="D9" i="1"/>
  <c r="H18" i="1"/>
  <c r="G18" i="1"/>
  <c r="F18" i="1" s="1"/>
  <c r="E18" i="1"/>
  <c r="D18" i="1"/>
  <c r="H7" i="1"/>
  <c r="G7" i="1"/>
  <c r="H10" i="1"/>
  <c r="G10" i="1"/>
  <c r="H11" i="1"/>
  <c r="G11" i="1"/>
  <c r="H12" i="1"/>
  <c r="G12" i="1"/>
  <c r="H15" i="1"/>
  <c r="G15" i="1"/>
  <c r="F15" i="1" s="1"/>
  <c r="H20" i="1"/>
  <c r="G20" i="1"/>
  <c r="E20" i="1"/>
  <c r="D20" i="1"/>
  <c r="E15" i="1"/>
  <c r="D15" i="1"/>
  <c r="E11" i="1"/>
  <c r="D11" i="1"/>
  <c r="E10" i="1"/>
  <c r="D10" i="1"/>
  <c r="E7" i="1"/>
  <c r="D7" i="1"/>
  <c r="D12" i="1"/>
  <c r="E12" i="1"/>
  <c r="G8" i="1" l="1"/>
  <c r="G6" i="1" s="1"/>
  <c r="H8" i="1"/>
  <c r="H6" i="1" s="1"/>
  <c r="E8" i="1"/>
  <c r="C15" i="1"/>
  <c r="C13" i="1"/>
  <c r="D8" i="1"/>
  <c r="C10" i="1"/>
  <c r="C20" i="1"/>
  <c r="E6" i="1"/>
  <c r="D6" i="1"/>
  <c r="C17" i="1"/>
  <c r="C9" i="1"/>
  <c r="F16" i="1"/>
  <c r="C16" i="1"/>
  <c r="F7" i="1"/>
  <c r="F17" i="1"/>
  <c r="C12" i="1"/>
  <c r="C11" i="1"/>
  <c r="F20" i="1"/>
  <c r="C18" i="1"/>
  <c r="C14" i="1"/>
  <c r="F19" i="1"/>
  <c r="F12" i="1"/>
  <c r="F10" i="1"/>
  <c r="F9" i="1"/>
  <c r="F13" i="1"/>
  <c r="F14" i="1"/>
  <c r="C19" i="1"/>
  <c r="F11" i="1"/>
  <c r="C7" i="1"/>
  <c r="C8" i="1" l="1"/>
  <c r="C6" i="1" s="1"/>
  <c r="F8" i="1"/>
  <c r="F6" i="1" l="1"/>
</calcChain>
</file>

<file path=xl/sharedStrings.xml><?xml version="1.0" encoding="utf-8"?>
<sst xmlns="http://schemas.openxmlformats.org/spreadsheetml/2006/main" count="30" uniqueCount="26">
  <si>
    <t>桃園市農會</t>
    <phoneticPr fontId="1" type="noConversion"/>
  </si>
  <si>
    <t>桃園區農會</t>
    <phoneticPr fontId="1" type="noConversion"/>
  </si>
  <si>
    <t>蘆竹區農會</t>
    <phoneticPr fontId="1" type="noConversion"/>
  </si>
  <si>
    <t>八德區農會</t>
    <phoneticPr fontId="1" type="noConversion"/>
  </si>
  <si>
    <t>龜山區農會</t>
    <phoneticPr fontId="1" type="noConversion"/>
  </si>
  <si>
    <t>平鎮區農會</t>
    <phoneticPr fontId="1" type="noConversion"/>
  </si>
  <si>
    <t>大溪區農會</t>
    <phoneticPr fontId="1" type="noConversion"/>
  </si>
  <si>
    <t>龍潭區農會</t>
    <phoneticPr fontId="1" type="noConversion"/>
  </si>
  <si>
    <t>大園區農會</t>
    <phoneticPr fontId="1" type="noConversion"/>
  </si>
  <si>
    <t>新屋區農會</t>
    <phoneticPr fontId="1" type="noConversion"/>
  </si>
  <si>
    <t>楊梅區農會</t>
    <phoneticPr fontId="1" type="noConversion"/>
  </si>
  <si>
    <t>觀音區農會</t>
    <phoneticPr fontId="1" type="noConversion"/>
  </si>
  <si>
    <t>男</t>
    <phoneticPr fontId="1" type="noConversion"/>
  </si>
  <si>
    <t>女</t>
    <phoneticPr fontId="1" type="noConversion"/>
  </si>
  <si>
    <t>復興區農會</t>
    <phoneticPr fontId="1" type="noConversion"/>
  </si>
  <si>
    <t>單位:人</t>
    <phoneticPr fontId="1" type="noConversion"/>
  </si>
  <si>
    <t>中華民國110年底</t>
  </si>
  <si>
    <t>主管</t>
    <phoneticPr fontId="1" type="noConversion"/>
  </si>
  <si>
    <t>聘任人員</t>
    <phoneticPr fontId="1" type="noConversion"/>
  </si>
  <si>
    <t>總計</t>
    <phoneticPr fontId="1" type="noConversion"/>
  </si>
  <si>
    <t>中華民國111年7月15日編製</t>
    <phoneticPr fontId="1" type="noConversion"/>
  </si>
  <si>
    <t>上級農會</t>
    <phoneticPr fontId="1" type="noConversion"/>
  </si>
  <si>
    <t>合計</t>
    <phoneticPr fontId="1" type="noConversion"/>
  </si>
  <si>
    <t>基層農會</t>
    <phoneticPr fontId="1" type="noConversion"/>
  </si>
  <si>
    <t>桃園市各級農會主管與聘任人員數</t>
    <phoneticPr fontId="1" type="noConversion"/>
  </si>
  <si>
    <t>項目別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</si>
</sst>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76" formatCode="_-* #,##0_-;\-* #,##0_-;_-* &quot;-&quot;??_-;_-@_-"/>
  </numFmts>
  <fonts count="8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6"/>
      <color theme="1"/>
      <name val="標楷體"/>
      <family val="4"/>
      <charset val="136"/>
    </font>
    <font>
      <sz val="12"/>
      <color theme="1"/>
      <name val="標楷體"/>
      <family val="4"/>
      <charset val="136"/>
    </font>
    <font>
      <b/>
      <sz val="22"/>
      <color theme="1"/>
      <name val="標楷體"/>
      <family val="4"/>
      <charset val="136"/>
    </font>
    <font>
      <sz val="14"/>
      <color theme="1"/>
      <name val="標楷體"/>
      <family val="4"/>
      <charset val="136"/>
    </font>
    <font>
      <b/>
      <sz val="2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43" fontId="7" fillId="0" borderId="0" applyFont="0" applyFill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2" fillId="0" borderId="1" xfId="0" applyFont="1" applyFill="1" applyBorder="1" applyAlignment="1">
      <alignment horizontal="center" vertical="center"/>
    </xf>
    <xf numFmtId="0" fontId="5" fillId="0" borderId="0" xfId="0" applyFont="1">
      <alignment vertical="center"/>
    </xf>
    <xf numFmtId="0" fontId="2" fillId="0" borderId="2" xfId="0" applyFont="1" applyFill="1" applyBorder="1" applyAlignment="1">
      <alignment horizontal="center" vertical="center"/>
    </xf>
    <xf numFmtId="0" fontId="0" fillId="0" borderId="3" xfId="0" applyBorder="1">
      <alignment vertical="center"/>
    </xf>
    <xf numFmtId="176" fontId="2" fillId="0" borderId="2" xfId="1" applyNumberFormat="1" applyFont="1" applyFill="1" applyBorder="1">
      <alignment vertical="center"/>
    </xf>
    <xf numFmtId="176" fontId="2" fillId="0" borderId="1" xfId="1" applyNumberFormat="1" applyFont="1" applyFill="1" applyBorder="1">
      <alignment vertical="center"/>
    </xf>
    <xf numFmtId="176" fontId="2" fillId="0" borderId="6" xfId="1" applyNumberFormat="1" applyFont="1" applyFill="1" applyBorder="1">
      <alignment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176" fontId="2" fillId="0" borderId="9" xfId="1" applyNumberFormat="1" applyFont="1" applyFill="1" applyBorder="1" applyAlignment="1">
      <alignment vertical="center"/>
    </xf>
    <xf numFmtId="176" fontId="2" fillId="0" borderId="10" xfId="1" applyNumberFormat="1" applyFont="1" applyFill="1" applyBorder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176" fontId="2" fillId="0" borderId="7" xfId="1" applyNumberFormat="1" applyFont="1" applyFill="1" applyBorder="1" applyAlignment="1">
      <alignment vertical="center"/>
    </xf>
    <xf numFmtId="176" fontId="2" fillId="0" borderId="12" xfId="1" applyNumberFormat="1" applyFont="1" applyFill="1" applyBorder="1">
      <alignment vertical="center"/>
    </xf>
    <xf numFmtId="176" fontId="2" fillId="0" borderId="11" xfId="1" applyNumberFormat="1" applyFont="1" applyFill="1" applyBorder="1">
      <alignment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right" vertical="center" wrapText="1"/>
    </xf>
    <xf numFmtId="0" fontId="3" fillId="0" borderId="3" xfId="0" applyFont="1" applyBorder="1" applyAlignment="1">
      <alignment horizontal="right" vertical="center" wrapText="1"/>
    </xf>
  </cellXfs>
  <cellStyles count="2">
    <cellStyle name="一般" xfId="0" builtinId="0"/>
    <cellStyle name="千分位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21"/>
  <sheetViews>
    <sheetView tabSelected="1" zoomScale="70" zoomScaleNormal="70" workbookViewId="0">
      <selection sqref="A1:H1"/>
    </sheetView>
  </sheetViews>
  <sheetFormatPr defaultRowHeight="16.5" x14ac:dyDescent="0.25"/>
  <cols>
    <col min="1" max="1" width="15.625" customWidth="1"/>
    <col min="2" max="2" width="20.625" customWidth="1"/>
    <col min="3" max="8" width="15.625" customWidth="1"/>
  </cols>
  <sheetData>
    <row r="1" spans="1:8" ht="51.95" customHeight="1" x14ac:dyDescent="0.25">
      <c r="A1" s="17" t="s">
        <v>24</v>
      </c>
      <c r="B1" s="18"/>
      <c r="C1" s="18"/>
      <c r="D1" s="18"/>
      <c r="E1" s="18"/>
      <c r="F1" s="18"/>
      <c r="G1" s="18"/>
      <c r="H1" s="18"/>
    </row>
    <row r="2" spans="1:8" ht="22.5" customHeight="1" x14ac:dyDescent="0.25">
      <c r="A2" s="26" t="s">
        <v>16</v>
      </c>
      <c r="B2" s="26"/>
      <c r="C2" s="26"/>
      <c r="D2" s="26"/>
      <c r="E2" s="26"/>
      <c r="F2" s="26"/>
      <c r="G2" s="26"/>
      <c r="H2" s="26"/>
    </row>
    <row r="3" spans="1:8" ht="27" customHeight="1" x14ac:dyDescent="0.25">
      <c r="A3" s="4"/>
      <c r="B3" s="29" t="s">
        <v>15</v>
      </c>
      <c r="C3" s="30"/>
      <c r="D3" s="30"/>
      <c r="E3" s="30"/>
      <c r="F3" s="30"/>
      <c r="G3" s="30"/>
      <c r="H3" s="30"/>
    </row>
    <row r="4" spans="1:8" ht="39.950000000000003" customHeight="1" x14ac:dyDescent="0.25">
      <c r="A4" s="19" t="s">
        <v>25</v>
      </c>
      <c r="B4" s="20"/>
      <c r="C4" s="27" t="s">
        <v>17</v>
      </c>
      <c r="D4" s="27"/>
      <c r="E4" s="27"/>
      <c r="F4" s="27" t="s">
        <v>18</v>
      </c>
      <c r="G4" s="27"/>
      <c r="H4" s="28"/>
    </row>
    <row r="5" spans="1:8" ht="39.950000000000003" customHeight="1" x14ac:dyDescent="0.25">
      <c r="A5" s="21"/>
      <c r="B5" s="22"/>
      <c r="C5" s="8" t="s">
        <v>22</v>
      </c>
      <c r="D5" s="8" t="s">
        <v>12</v>
      </c>
      <c r="E5" s="9" t="s">
        <v>13</v>
      </c>
      <c r="F5" s="8" t="s">
        <v>22</v>
      </c>
      <c r="G5" s="8" t="s">
        <v>12</v>
      </c>
      <c r="H5" s="9" t="s">
        <v>13</v>
      </c>
    </row>
    <row r="6" spans="1:8" ht="42" customHeight="1" thickBot="1" x14ac:dyDescent="0.3">
      <c r="A6" s="23" t="s">
        <v>19</v>
      </c>
      <c r="B6" s="23"/>
      <c r="C6" s="14">
        <f>C7+C8</f>
        <v>180</v>
      </c>
      <c r="D6" s="14">
        <f t="shared" ref="D6:H6" si="0">D7+D8</f>
        <v>78</v>
      </c>
      <c r="E6" s="14">
        <f t="shared" si="0"/>
        <v>102</v>
      </c>
      <c r="F6" s="14">
        <f t="shared" si="0"/>
        <v>889</v>
      </c>
      <c r="G6" s="14">
        <f t="shared" si="0"/>
        <v>343</v>
      </c>
      <c r="H6" s="10">
        <f t="shared" si="0"/>
        <v>546</v>
      </c>
    </row>
    <row r="7" spans="1:8" ht="39.950000000000003" customHeight="1" thickTop="1" thickBot="1" x14ac:dyDescent="0.3">
      <c r="A7" s="12" t="s">
        <v>21</v>
      </c>
      <c r="B7" s="13" t="s">
        <v>0</v>
      </c>
      <c r="C7" s="15">
        <f>D7+E7</f>
        <v>9</v>
      </c>
      <c r="D7" s="15">
        <f>1+0+3</f>
        <v>4</v>
      </c>
      <c r="E7" s="15">
        <f>0+1+4</f>
        <v>5</v>
      </c>
      <c r="F7" s="15">
        <f>G7+H7</f>
        <v>50</v>
      </c>
      <c r="G7" s="15">
        <f>26</f>
        <v>26</v>
      </c>
      <c r="H7" s="11">
        <f>24</f>
        <v>24</v>
      </c>
    </row>
    <row r="8" spans="1:8" ht="39.950000000000003" customHeight="1" thickTop="1" x14ac:dyDescent="0.25">
      <c r="A8" s="24" t="s">
        <v>23</v>
      </c>
      <c r="B8" s="3" t="s">
        <v>22</v>
      </c>
      <c r="C8" s="5">
        <f>SUM(C9:C20)</f>
        <v>171</v>
      </c>
      <c r="D8" s="5">
        <f t="shared" ref="D8:H8" si="1">SUM(D9:D20)</f>
        <v>74</v>
      </c>
      <c r="E8" s="5">
        <f t="shared" si="1"/>
        <v>97</v>
      </c>
      <c r="F8" s="5">
        <f t="shared" si="1"/>
        <v>839</v>
      </c>
      <c r="G8" s="5">
        <f t="shared" si="1"/>
        <v>317</v>
      </c>
      <c r="H8" s="16">
        <f t="shared" si="1"/>
        <v>522</v>
      </c>
    </row>
    <row r="9" spans="1:8" ht="39.950000000000003" customHeight="1" x14ac:dyDescent="0.25">
      <c r="A9" s="24"/>
      <c r="B9" s="1" t="s">
        <v>1</v>
      </c>
      <c r="C9" s="6">
        <f t="shared" ref="C9:C20" si="2">D9+E9</f>
        <v>16</v>
      </c>
      <c r="D9" s="6">
        <f>1+1+4</f>
        <v>6</v>
      </c>
      <c r="E9" s="6">
        <f>0+0+10</f>
        <v>10</v>
      </c>
      <c r="F9" s="6">
        <f t="shared" ref="F9:F20" si="3">G9+H9</f>
        <v>91</v>
      </c>
      <c r="G9" s="6">
        <f>33</f>
        <v>33</v>
      </c>
      <c r="H9" s="7">
        <f>58</f>
        <v>58</v>
      </c>
    </row>
    <row r="10" spans="1:8" ht="39.950000000000003" customHeight="1" x14ac:dyDescent="0.25">
      <c r="A10" s="24"/>
      <c r="B10" s="1" t="s">
        <v>2</v>
      </c>
      <c r="C10" s="6">
        <f t="shared" si="2"/>
        <v>17</v>
      </c>
      <c r="D10" s="6">
        <f>1+1+6</f>
        <v>8</v>
      </c>
      <c r="E10" s="6">
        <f>0+0+9</f>
        <v>9</v>
      </c>
      <c r="F10" s="6">
        <f t="shared" si="3"/>
        <v>101</v>
      </c>
      <c r="G10" s="6">
        <f>40</f>
        <v>40</v>
      </c>
      <c r="H10" s="7">
        <f>61</f>
        <v>61</v>
      </c>
    </row>
    <row r="11" spans="1:8" ht="39.950000000000003" customHeight="1" x14ac:dyDescent="0.25">
      <c r="A11" s="24"/>
      <c r="B11" s="1" t="s">
        <v>3</v>
      </c>
      <c r="C11" s="6">
        <f t="shared" si="2"/>
        <v>18</v>
      </c>
      <c r="D11" s="6">
        <f>1+1+4</f>
        <v>6</v>
      </c>
      <c r="E11" s="6">
        <f>0+0+12</f>
        <v>12</v>
      </c>
      <c r="F11" s="6">
        <f t="shared" si="3"/>
        <v>75</v>
      </c>
      <c r="G11" s="6">
        <f>36</f>
        <v>36</v>
      </c>
      <c r="H11" s="7">
        <f>39</f>
        <v>39</v>
      </c>
    </row>
    <row r="12" spans="1:8" ht="39.950000000000003" customHeight="1" x14ac:dyDescent="0.25">
      <c r="A12" s="24"/>
      <c r="B12" s="1" t="s">
        <v>4</v>
      </c>
      <c r="C12" s="6">
        <f t="shared" si="2"/>
        <v>20</v>
      </c>
      <c r="D12" s="6">
        <f>1+1+6</f>
        <v>8</v>
      </c>
      <c r="E12" s="6">
        <f>0+1+11</f>
        <v>12</v>
      </c>
      <c r="F12" s="6">
        <f t="shared" si="3"/>
        <v>89</v>
      </c>
      <c r="G12" s="6">
        <f>25</f>
        <v>25</v>
      </c>
      <c r="H12" s="7">
        <f>64</f>
        <v>64</v>
      </c>
    </row>
    <row r="13" spans="1:8" ht="39.950000000000003" customHeight="1" x14ac:dyDescent="0.25">
      <c r="A13" s="24"/>
      <c r="B13" s="1" t="s">
        <v>5</v>
      </c>
      <c r="C13" s="6">
        <f t="shared" si="2"/>
        <v>14</v>
      </c>
      <c r="D13" s="6">
        <f>0+1+3</f>
        <v>4</v>
      </c>
      <c r="E13" s="6">
        <f>1+0+9</f>
        <v>10</v>
      </c>
      <c r="F13" s="6">
        <f t="shared" si="3"/>
        <v>66</v>
      </c>
      <c r="G13" s="6">
        <f>20</f>
        <v>20</v>
      </c>
      <c r="H13" s="7">
        <f>46</f>
        <v>46</v>
      </c>
    </row>
    <row r="14" spans="1:8" ht="39.950000000000003" customHeight="1" x14ac:dyDescent="0.25">
      <c r="A14" s="24"/>
      <c r="B14" s="1" t="s">
        <v>6</v>
      </c>
      <c r="C14" s="6">
        <f t="shared" si="2"/>
        <v>16</v>
      </c>
      <c r="D14" s="6">
        <f>1+1+8</f>
        <v>10</v>
      </c>
      <c r="E14" s="6">
        <f>0+0+6</f>
        <v>6</v>
      </c>
      <c r="F14" s="6">
        <f t="shared" si="3"/>
        <v>72</v>
      </c>
      <c r="G14" s="6">
        <f>36</f>
        <v>36</v>
      </c>
      <c r="H14" s="7">
        <f>36</f>
        <v>36</v>
      </c>
    </row>
    <row r="15" spans="1:8" ht="39.950000000000003" customHeight="1" x14ac:dyDescent="0.25">
      <c r="A15" s="24"/>
      <c r="B15" s="1" t="s">
        <v>7</v>
      </c>
      <c r="C15" s="6">
        <f t="shared" si="2"/>
        <v>10</v>
      </c>
      <c r="D15" s="6">
        <f>1+0+4</f>
        <v>5</v>
      </c>
      <c r="E15" s="6">
        <f>0+0+5</f>
        <v>5</v>
      </c>
      <c r="F15" s="6">
        <f t="shared" si="3"/>
        <v>61</v>
      </c>
      <c r="G15" s="6">
        <f>25</f>
        <v>25</v>
      </c>
      <c r="H15" s="7">
        <f>36</f>
        <v>36</v>
      </c>
    </row>
    <row r="16" spans="1:8" ht="39.950000000000003" customHeight="1" x14ac:dyDescent="0.25">
      <c r="A16" s="24"/>
      <c r="B16" s="1" t="s">
        <v>8</v>
      </c>
      <c r="C16" s="6">
        <f t="shared" si="2"/>
        <v>17</v>
      </c>
      <c r="D16" s="6">
        <f>6+2</f>
        <v>8</v>
      </c>
      <c r="E16" s="6">
        <f>9</f>
        <v>9</v>
      </c>
      <c r="F16" s="6">
        <f t="shared" si="3"/>
        <v>88</v>
      </c>
      <c r="G16" s="6">
        <f>34</f>
        <v>34</v>
      </c>
      <c r="H16" s="7">
        <f>54</f>
        <v>54</v>
      </c>
    </row>
    <row r="17" spans="1:8" ht="39.950000000000003" customHeight="1" x14ac:dyDescent="0.25">
      <c r="A17" s="24"/>
      <c r="B17" s="1" t="s">
        <v>9</v>
      </c>
      <c r="C17" s="6">
        <f t="shared" si="2"/>
        <v>13</v>
      </c>
      <c r="D17" s="6">
        <f>1+1+5</f>
        <v>7</v>
      </c>
      <c r="E17" s="6">
        <f>0+1+5</f>
        <v>6</v>
      </c>
      <c r="F17" s="6">
        <f t="shared" si="3"/>
        <v>83</v>
      </c>
      <c r="G17" s="6">
        <f>32</f>
        <v>32</v>
      </c>
      <c r="H17" s="7">
        <f>51</f>
        <v>51</v>
      </c>
    </row>
    <row r="18" spans="1:8" ht="39.950000000000003" customHeight="1" x14ac:dyDescent="0.25">
      <c r="A18" s="24"/>
      <c r="B18" s="1" t="s">
        <v>10</v>
      </c>
      <c r="C18" s="6">
        <f t="shared" si="2"/>
        <v>13</v>
      </c>
      <c r="D18" s="6">
        <f>1+1+2</f>
        <v>4</v>
      </c>
      <c r="E18" s="6">
        <f>0+0+9</f>
        <v>9</v>
      </c>
      <c r="F18" s="6">
        <f t="shared" si="3"/>
        <v>64</v>
      </c>
      <c r="G18" s="6">
        <f>18</f>
        <v>18</v>
      </c>
      <c r="H18" s="7">
        <f>46</f>
        <v>46</v>
      </c>
    </row>
    <row r="19" spans="1:8" ht="39.950000000000003" customHeight="1" x14ac:dyDescent="0.25">
      <c r="A19" s="24"/>
      <c r="B19" s="1" t="s">
        <v>11</v>
      </c>
      <c r="C19" s="6">
        <f t="shared" si="2"/>
        <v>9</v>
      </c>
      <c r="D19" s="6">
        <f>1+1+2</f>
        <v>4</v>
      </c>
      <c r="E19" s="6">
        <f>0+0+5</f>
        <v>5</v>
      </c>
      <c r="F19" s="6">
        <f>G19+H19</f>
        <v>31</v>
      </c>
      <c r="G19" s="6">
        <f>10</f>
        <v>10</v>
      </c>
      <c r="H19" s="7">
        <f>21</f>
        <v>21</v>
      </c>
    </row>
    <row r="20" spans="1:8" ht="39.950000000000003" customHeight="1" x14ac:dyDescent="0.25">
      <c r="A20" s="25"/>
      <c r="B20" s="1" t="s">
        <v>14</v>
      </c>
      <c r="C20" s="6">
        <f t="shared" si="2"/>
        <v>8</v>
      </c>
      <c r="D20" s="6">
        <f>1+1+2</f>
        <v>4</v>
      </c>
      <c r="E20" s="6">
        <f>0+0+4</f>
        <v>4</v>
      </c>
      <c r="F20" s="6">
        <f t="shared" si="3"/>
        <v>18</v>
      </c>
      <c r="G20" s="6">
        <f>8</f>
        <v>8</v>
      </c>
      <c r="H20" s="7">
        <f>10</f>
        <v>10</v>
      </c>
    </row>
    <row r="21" spans="1:8" ht="31.5" customHeight="1" x14ac:dyDescent="0.25">
      <c r="G21" s="2" t="s">
        <v>20</v>
      </c>
      <c r="H21" s="2"/>
    </row>
  </sheetData>
  <mergeCells count="8">
    <mergeCell ref="A1:H1"/>
    <mergeCell ref="A4:B5"/>
    <mergeCell ref="A6:B6"/>
    <mergeCell ref="A8:A20"/>
    <mergeCell ref="A2:H2"/>
    <mergeCell ref="C4:E4"/>
    <mergeCell ref="F4:H4"/>
    <mergeCell ref="B3:H3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6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1</vt:i4>
      </vt:variant>
    </vt:vector>
  </HeadingPairs>
  <TitlesOfParts>
    <vt:vector size="2" baseType="lpstr">
      <vt:lpstr>工作表1</vt:lpstr>
      <vt:lpstr>工作表1!Print_Area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莊靖宜</dc:creator>
  <cp:lastModifiedBy>余若涵</cp:lastModifiedBy>
  <cp:lastPrinted>2022-07-29T02:15:21Z</cp:lastPrinted>
  <dcterms:created xsi:type="dcterms:W3CDTF">2022-04-21T02:05:13Z</dcterms:created>
  <dcterms:modified xsi:type="dcterms:W3CDTF">2022-07-29T06:00:32Z</dcterms:modified>
</cp:coreProperties>
</file>