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172.16.3.38\23會計室\會計室共用夾\主計處統計科\113下半年-115年度\性別指標\115年\(更新局網及統計網站)性別統計指標\"/>
    </mc:Choice>
  </mc:AlternateContent>
  <xr:revisionPtr revIDLastSave="0" documentId="13_ncr:1_{4F4832A1-0CDB-494B-ABF2-F26322A02BCE}" xr6:coauthVersionLast="47" xr6:coauthVersionMax="47" xr10:uidLastSave="{00000000-0000-0000-0000-000000000000}"/>
  <bookViews>
    <workbookView xWindow="2280" yWindow="420" windowWidth="24525" windowHeight="14625" xr2:uid="{00000000-000D-0000-FFFF-FFFF00000000}"/>
  </bookViews>
  <sheets>
    <sheet name="項目9" sheetId="15" r:id="rId1"/>
  </sheets>
  <definedNames>
    <definedName name="_xlnm.Print_Titles" localSheetId="0">項目9!$1:$3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0" i="15" l="1"/>
  <c r="L70" i="15" s="1"/>
  <c r="L69" i="15"/>
  <c r="H69" i="15"/>
  <c r="K69" i="15" s="1"/>
  <c r="J68" i="15"/>
  <c r="I68" i="15"/>
  <c r="H68" i="15" s="1"/>
  <c r="H67" i="15"/>
  <c r="L67" i="15" s="1"/>
  <c r="L66" i="15"/>
  <c r="K66" i="15"/>
  <c r="J66" i="15"/>
  <c r="I66" i="15"/>
  <c r="H66" i="15"/>
  <c r="J65" i="15"/>
  <c r="H65" i="15" s="1"/>
  <c r="L65" i="15" s="1"/>
  <c r="I65" i="15"/>
  <c r="H64" i="15"/>
  <c r="L64" i="15" s="1"/>
  <c r="L63" i="15"/>
  <c r="H63" i="15"/>
  <c r="K63" i="15" s="1"/>
  <c r="H62" i="15"/>
  <c r="L61" i="15"/>
  <c r="H61" i="15"/>
  <c r="K61" i="15" s="1"/>
  <c r="H60" i="15"/>
  <c r="L60" i="15" s="1"/>
  <c r="H59" i="15"/>
  <c r="L58" i="15"/>
  <c r="K58" i="15"/>
  <c r="H58" i="15"/>
  <c r="H57" i="15"/>
  <c r="L57" i="15" s="1"/>
  <c r="L56" i="15"/>
  <c r="K56" i="15"/>
  <c r="H56" i="15"/>
  <c r="H55" i="15"/>
  <c r="L55" i="15" s="1"/>
  <c r="L54" i="15"/>
  <c r="K54" i="15"/>
  <c r="H54" i="15"/>
  <c r="H53" i="15"/>
  <c r="L53" i="15" s="1"/>
  <c r="L52" i="15"/>
  <c r="K52" i="15"/>
  <c r="H52" i="15"/>
  <c r="H51" i="15"/>
  <c r="L51" i="15" s="1"/>
  <c r="L50" i="15"/>
  <c r="K50" i="15"/>
  <c r="H50" i="15"/>
  <c r="H49" i="15"/>
  <c r="L48" i="15"/>
  <c r="K48" i="15"/>
  <c r="H48" i="15"/>
  <c r="J47" i="15"/>
  <c r="I47" i="15"/>
  <c r="K47" i="15" s="1"/>
  <c r="H47" i="15"/>
  <c r="L47" i="15" s="1"/>
  <c r="L68" i="15" l="1"/>
  <c r="K68" i="15"/>
  <c r="K65" i="15"/>
  <c r="K64" i="15"/>
  <c r="K70" i="15"/>
  <c r="K51" i="15"/>
  <c r="K55" i="15"/>
  <c r="K67" i="15"/>
  <c r="K60" i="15"/>
  <c r="K53" i="15"/>
  <c r="K57" i="15"/>
  <c r="D47" i="15" l="1"/>
  <c r="C47" i="15"/>
  <c r="B47" i="15"/>
  <c r="F47" i="15" s="1"/>
  <c r="V28" i="15"/>
  <c r="U28" i="15"/>
  <c r="T30" i="15"/>
  <c r="X30" i="15" s="1"/>
  <c r="T31" i="15"/>
  <c r="X31" i="15" s="1"/>
  <c r="T32" i="15"/>
  <c r="X32" i="15" s="1"/>
  <c r="T33" i="15"/>
  <c r="W33" i="15" s="1"/>
  <c r="T34" i="15"/>
  <c r="W34" i="15" s="1"/>
  <c r="T35" i="15"/>
  <c r="X35" i="15" s="1"/>
  <c r="T36" i="15"/>
  <c r="W36" i="15" s="1"/>
  <c r="T37" i="15"/>
  <c r="X37" i="15" s="1"/>
  <c r="T38" i="15"/>
  <c r="T39" i="15"/>
  <c r="X39" i="15" s="1"/>
  <c r="T29" i="15"/>
  <c r="W29" i="15"/>
  <c r="N30" i="15"/>
  <c r="R30" i="15" s="1"/>
  <c r="N31" i="15"/>
  <c r="R31" i="15" s="1"/>
  <c r="N32" i="15"/>
  <c r="R32" i="15" s="1"/>
  <c r="N33" i="15"/>
  <c r="R33" i="15" s="1"/>
  <c r="N34" i="15"/>
  <c r="R34" i="15"/>
  <c r="N35" i="15"/>
  <c r="R35" i="15" s="1"/>
  <c r="N36" i="15"/>
  <c r="Q36" i="15" s="1"/>
  <c r="N37" i="15"/>
  <c r="R37" i="15"/>
  <c r="N38" i="15"/>
  <c r="Q38" i="15"/>
  <c r="R38" i="15"/>
  <c r="N39" i="15"/>
  <c r="Q39" i="15" s="1"/>
  <c r="N40" i="15"/>
  <c r="R40" i="15" s="1"/>
  <c r="N29" i="15"/>
  <c r="R29" i="15" s="1"/>
  <c r="K39" i="15"/>
  <c r="L39" i="15"/>
  <c r="H38" i="15"/>
  <c r="K38" i="15" s="1"/>
  <c r="L38" i="15"/>
  <c r="P28" i="15"/>
  <c r="O28" i="15"/>
  <c r="N28" i="15" s="1"/>
  <c r="R28" i="15" s="1"/>
  <c r="H36" i="15"/>
  <c r="L36" i="15" s="1"/>
  <c r="H37" i="15"/>
  <c r="L37" i="15" s="1"/>
  <c r="H34" i="15"/>
  <c r="L34" i="15" s="1"/>
  <c r="H35" i="15"/>
  <c r="L35" i="15" s="1"/>
  <c r="K35" i="15"/>
  <c r="H30" i="15"/>
  <c r="L30" i="15" s="1"/>
  <c r="H31" i="15"/>
  <c r="K31" i="15" s="1"/>
  <c r="H32" i="15"/>
  <c r="L32" i="15"/>
  <c r="H33" i="15"/>
  <c r="L33" i="15" s="1"/>
  <c r="K33" i="15"/>
  <c r="H29" i="15"/>
  <c r="K29" i="15" s="1"/>
  <c r="J28" i="15"/>
  <c r="I28" i="15"/>
  <c r="H28" i="15" s="1"/>
  <c r="K28" i="15" s="1"/>
  <c r="H18" i="15"/>
  <c r="L18" i="15" s="1"/>
  <c r="B33" i="15"/>
  <c r="F33" i="15" s="1"/>
  <c r="E33" i="15"/>
  <c r="B32" i="15"/>
  <c r="F32" i="15" s="1"/>
  <c r="B31" i="15"/>
  <c r="E31" i="15"/>
  <c r="B30" i="15"/>
  <c r="F30" i="15" s="1"/>
  <c r="B29" i="15"/>
  <c r="E29" i="15" s="1"/>
  <c r="D28" i="15"/>
  <c r="C28" i="15"/>
  <c r="T13" i="15"/>
  <c r="X13" i="15" s="1"/>
  <c r="T14" i="15"/>
  <c r="X14" i="15" s="1"/>
  <c r="W14" i="15"/>
  <c r="T15" i="15"/>
  <c r="X15" i="15" s="1"/>
  <c r="W15" i="15"/>
  <c r="T12" i="15"/>
  <c r="W12" i="15" s="1"/>
  <c r="T11" i="15"/>
  <c r="X11" i="15" s="1"/>
  <c r="T10" i="15"/>
  <c r="W10" i="15" s="1"/>
  <c r="T9" i="15"/>
  <c r="W9" i="15" s="1"/>
  <c r="T8" i="15"/>
  <c r="W8" i="15" s="1"/>
  <c r="V7" i="15"/>
  <c r="U7" i="15"/>
  <c r="T7" i="15" s="1"/>
  <c r="H17" i="15"/>
  <c r="K17" i="15" s="1"/>
  <c r="H16" i="15"/>
  <c r="K16" i="15" s="1"/>
  <c r="L16" i="15"/>
  <c r="H15" i="15"/>
  <c r="K15" i="15" s="1"/>
  <c r="H14" i="15"/>
  <c r="K14" i="15" s="1"/>
  <c r="H13" i="15"/>
  <c r="K13" i="15" s="1"/>
  <c r="H12" i="15"/>
  <c r="L12" i="15" s="1"/>
  <c r="H11" i="15"/>
  <c r="L11" i="15"/>
  <c r="K11" i="15"/>
  <c r="H10" i="15"/>
  <c r="L10" i="15" s="1"/>
  <c r="H9" i="15"/>
  <c r="L9" i="15" s="1"/>
  <c r="K9" i="15"/>
  <c r="H8" i="15"/>
  <c r="K8" i="15" s="1"/>
  <c r="L8" i="15"/>
  <c r="J7" i="15"/>
  <c r="I7" i="15"/>
  <c r="H7" i="15" s="1"/>
  <c r="Q14" i="15"/>
  <c r="N15" i="15"/>
  <c r="Q15" i="15" s="1"/>
  <c r="N16" i="15"/>
  <c r="R16" i="15" s="1"/>
  <c r="B13" i="15"/>
  <c r="F13" i="15" s="1"/>
  <c r="P7" i="15"/>
  <c r="O7" i="15"/>
  <c r="N12" i="15"/>
  <c r="R12" i="15" s="1"/>
  <c r="Q12" i="15"/>
  <c r="N11" i="15"/>
  <c r="Q11" i="15" s="1"/>
  <c r="N9" i="15"/>
  <c r="Q9" i="15" s="1"/>
  <c r="R9" i="15"/>
  <c r="N10" i="15"/>
  <c r="R10" i="15" s="1"/>
  <c r="N8" i="15"/>
  <c r="Q8" i="15" s="1"/>
  <c r="B12" i="15"/>
  <c r="E12" i="15"/>
  <c r="B11" i="15"/>
  <c r="F11" i="15" s="1"/>
  <c r="B10" i="15"/>
  <c r="E10" i="15" s="1"/>
  <c r="B9" i="15"/>
  <c r="F9" i="15" s="1"/>
  <c r="E9" i="15"/>
  <c r="B8" i="15"/>
  <c r="E8" i="15" s="1"/>
  <c r="D7" i="15"/>
  <c r="C7" i="15"/>
  <c r="Q13" i="15"/>
  <c r="K32" i="15"/>
  <c r="E30" i="15"/>
  <c r="Q10" i="15"/>
  <c r="Q37" i="15"/>
  <c r="R15" i="15"/>
  <c r="W30" i="15"/>
  <c r="W13" i="15"/>
  <c r="W35" i="15"/>
  <c r="F31" i="15"/>
  <c r="X29" i="15"/>
  <c r="Q35" i="15"/>
  <c r="R36" i="15"/>
  <c r="Q16" i="15"/>
  <c r="F12" i="15"/>
  <c r="X12" i="15"/>
  <c r="Q34" i="15"/>
  <c r="E13" i="15" l="1"/>
  <c r="K10" i="15"/>
  <c r="R39" i="15"/>
  <c r="W11" i="15"/>
  <c r="E47" i="15"/>
  <c r="Q29" i="15"/>
  <c r="L15" i="15"/>
  <c r="X34" i="15"/>
  <c r="N7" i="15"/>
  <c r="R7" i="15" s="1"/>
  <c r="Q33" i="15"/>
  <c r="X8" i="15"/>
  <c r="K37" i="15"/>
  <c r="X33" i="15"/>
  <c r="W32" i="15"/>
  <c r="Q28" i="15"/>
  <c r="X36" i="15"/>
  <c r="B7" i="15"/>
  <c r="K12" i="15"/>
  <c r="B28" i="15"/>
  <c r="E28" i="15" s="1"/>
  <c r="K30" i="15"/>
  <c r="Q30" i="15"/>
  <c r="F10" i="15"/>
  <c r="T28" i="15"/>
  <c r="X28" i="15" s="1"/>
  <c r="W37" i="15"/>
  <c r="X7" i="15"/>
  <c r="W7" i="15"/>
  <c r="L7" i="15"/>
  <c r="K7" i="15"/>
  <c r="F7" i="15"/>
  <c r="E7" i="15"/>
  <c r="F8" i="15"/>
  <c r="R11" i="15"/>
  <c r="X10" i="15"/>
  <c r="Q32" i="15"/>
  <c r="L31" i="15"/>
  <c r="L28" i="15"/>
  <c r="L13" i="15"/>
  <c r="E11" i="15"/>
  <c r="L17" i="15"/>
  <c r="E32" i="15"/>
  <c r="L29" i="15"/>
  <c r="K34" i="15"/>
  <c r="Q31" i="15"/>
  <c r="W31" i="15"/>
  <c r="L14" i="15"/>
  <c r="F29" i="15"/>
  <c r="X9" i="15"/>
  <c r="R8" i="15"/>
  <c r="K36" i="15"/>
  <c r="K18" i="15"/>
  <c r="Q40" i="15"/>
  <c r="W39" i="15"/>
  <c r="F28" i="15" l="1"/>
  <c r="W28" i="15"/>
  <c r="Q7" i="15"/>
</calcChain>
</file>

<file path=xl/sharedStrings.xml><?xml version="1.0" encoding="utf-8"?>
<sst xmlns="http://schemas.openxmlformats.org/spreadsheetml/2006/main" count="220" uniqueCount="141">
  <si>
    <t xml:space="preserve">男 </t>
    <phoneticPr fontId="2" type="noConversion"/>
  </si>
  <si>
    <t>男</t>
  </si>
  <si>
    <t>女</t>
  </si>
  <si>
    <t>占比(%)</t>
  </si>
  <si>
    <t>總計</t>
    <phoneticPr fontId="2" type="noConversion"/>
  </si>
  <si>
    <t>民國105年度</t>
    <phoneticPr fontId="2" type="noConversion"/>
  </si>
  <si>
    <t>公聽會名稱</t>
    <phoneticPr fontId="2" type="noConversion"/>
  </si>
  <si>
    <t>資料來源：桃園市政府工務局用地科</t>
    <phoneticPr fontId="2" type="noConversion"/>
  </si>
  <si>
    <t>編製機關：桃園市政府工務局</t>
    <phoneticPr fontId="2" type="noConversion"/>
  </si>
  <si>
    <t>總計
(人次)</t>
    <phoneticPr fontId="2" type="noConversion"/>
  </si>
  <si>
    <t>「客運園區至機場聯絡道路（大園區華興路至老街溪口）新闢工程」第1場公聽會</t>
  </si>
  <si>
    <t>「客運園區至機場聯絡道路新闢工程（環區北路至華興路）」第1場公聽會</t>
  </si>
  <si>
    <t>「客運園區至機場聯絡道路新闢工程（環區北路至華興路）』第2場公聽會</t>
  </si>
  <si>
    <t>「復興區小烏來羅浮溫泉規劃建設計畫溫泉管線埋設道路拓寬工程」第1場公聽會</t>
  </si>
  <si>
    <t>「復興區小烏來羅浮溫泉規劃建設計畫溫泉管線埋設道路拓寬工程』第2場公聽會</t>
  </si>
  <si>
    <t>「復興區小烏來羅浮溫泉規劃建設計畫溫泉管線埋設道路拓寬工程」第3場公聽會</t>
  </si>
  <si>
    <t>民國106年度</t>
    <phoneticPr fontId="2" type="noConversion"/>
  </si>
  <si>
    <t>新竹科學工業園區龍潭基地東向聯外道路拓寬工程第（非都市計畫範圍）第2場公聽會</t>
  </si>
  <si>
    <t>新竹科學工業園區龍潭基地東向聯外道路拓寬工程第（非都市計畫範圍）第3場公聽會</t>
  </si>
  <si>
    <t>延平路(國道2號南側)延伸至和平路道路新闢工程(國道2號至和強路)(非都市土地範圍)第2場公聽會</t>
  </si>
  <si>
    <t>桃42線月桃路拓寬工程第2場公聽會</t>
  </si>
  <si>
    <t>龍慈路延伸至台66第一其道路新闢工程（都市計劃範圍）第1場公聽會</t>
  </si>
  <si>
    <t>龍慈路延伸至台67第一其道路新闢工程（都市計劃範圍）第2場公聽會</t>
  </si>
  <si>
    <t>延平路(國道2號南側)延伸至和平路道路新闢工程(國道2號至和強路)(非都市土地範圍)第1場公聽會</t>
  </si>
  <si>
    <t>桃42線月桃路拓寬工程第1場公聽會</t>
  </si>
  <si>
    <t>新竹科學工業園區龍潭基地東向聯外道路拓寬工程第（非都市計畫範圍）第1場公聽會</t>
  </si>
  <si>
    <t>新竹科學工業園區龍潭基地東向聯外道路拓寬工程第（都市計畫範圍）第1場公聽會</t>
  </si>
  <si>
    <t>新竹科學工業園區龍潭基地東向聯外道路拓寬工程第（都市計畫範圍）第2場公聽會</t>
  </si>
  <si>
    <t>民國107年度</t>
    <phoneticPr fontId="2" type="noConversion"/>
  </si>
  <si>
    <t>桃17線蘆興南路拓寬工程第1場公聽會</t>
  </si>
  <si>
    <t>「平鎮區華安街（平東路239巷16弄至平東路）」道路開闢工程第1場公聽會</t>
  </si>
  <si>
    <t>八德區龍祥街（八德區中山路至桃園大圳第二支線）」道路開闢工程第1場公聽會</t>
  </si>
  <si>
    <t>「平鎮區華安街（平東路239巷16弄至平東路）」道路開闢工程第2場公聽會</t>
  </si>
  <si>
    <t>八德區龍祥街（八德區中山路至桃園大圳第二支線）」道路開闢工程第2場公聽會</t>
  </si>
  <si>
    <t>「臺灣桃園國際機場捷運系統延伸至中壢火車站工程內-縣道113線道路」用地取得第1場公聽會。</t>
  </si>
  <si>
    <t>「臺灣桃園國際機場捷運系統延伸至中壢火車站工程內-縣道113線道路」用地取得第2場公聽會。</t>
  </si>
  <si>
    <t>延平路(國道2號北側)延伸至和平路道路新闢工程(樹仁三街至國道2號)(都市土地範圍)」第1場公聽會</t>
  </si>
  <si>
    <t>延平路(國道2號北側)延伸至和平路道路新闢工程(樹仁三街至國道2號)(都市土地範圍)」第2場公聽會</t>
  </si>
  <si>
    <t>-</t>
    <phoneticPr fontId="2" type="noConversion"/>
  </si>
  <si>
    <t>民國108年度</t>
    <phoneticPr fontId="2" type="noConversion"/>
  </si>
  <si>
    <t>八德區介壽路至建德路道路新闢工程」第1場公聽會</t>
  </si>
  <si>
    <t>八德區介壽路至建德路道路新闢工程」第2場公聽會</t>
  </si>
  <si>
    <t>觀音區新坡多功能場館周邊8米計畫道路開闢工程第1場公聽會</t>
  </si>
  <si>
    <t>觀音區新坡多功能場館周邊8米計畫道路開闢工程第2場公聽會</t>
  </si>
  <si>
    <t>客運園區至機場聯絡道路新闢工程(環區北路至華興路)－1K+030新增設施第1場公聽會</t>
  </si>
  <si>
    <t>客運園區至機場聯絡道路新闢工程(環區北路至華興路)－1K+030新增設施第2場公聽會</t>
  </si>
  <si>
    <t>中壢區復華六街（復華街至復華一街）道路新闢工程第1場公聽會</t>
  </si>
  <si>
    <t>中壢區復華六街（復華街至復華一街）道路新闢工程第2場公聽會</t>
  </si>
  <si>
    <t>民國109年度</t>
    <phoneticPr fontId="2" type="noConversion"/>
  </si>
  <si>
    <t>項目9</t>
    <phoneticPr fontId="2" type="noConversion"/>
  </si>
  <si>
    <t>桃園區綠116工程第1場公聽會</t>
  </si>
  <si>
    <t>桃園區綠116工程第2場公聽會</t>
  </si>
  <si>
    <t>變更林口特定區計畫(配合辦理「改善庶民生活行動方案-機場捷運沿線站周邊土地開發-A7站區開發案興辦事業計畫』)(第二階段)案-變三道路開闢工程」第1場公聽會</t>
  </si>
  <si>
    <t>桃17線蘆興南路拓寬工程第3場公聽會</t>
  </si>
  <si>
    <t>龜山區文藝街道路拓寬工程第2場公聽會</t>
  </si>
  <si>
    <t>桃園市道路拓寬工程用地取得公聽會參加人次</t>
    <phoneticPr fontId="2" type="noConversion"/>
  </si>
  <si>
    <t>民國110年度</t>
    <phoneticPr fontId="2" type="noConversion"/>
  </si>
  <si>
    <t>八德區高城八街第1場公聽會</t>
  </si>
  <si>
    <t>「平鎮區金陵路5、6段替代道路新闢工程」第2場公聽會</t>
  </si>
  <si>
    <t>八德永豐路截彎取直第2場公聽會</t>
  </si>
  <si>
    <t xml:space="preserve">「大園區中山北路至老街溪人行步道開闢案」第1場公聽會
</t>
  </si>
  <si>
    <t xml:space="preserve">八德區山下街第2場公聽會
</t>
  </si>
  <si>
    <t>「平鎮區金陵路5、6段替代道路新闢工程」第1場公聽會</t>
  </si>
  <si>
    <t>「八德區永豐路截彎取直道路工程」第1場公聽會</t>
  </si>
  <si>
    <t>「桃園市平鎮東龍科技園區開發計畫聯外道路拓寬工程」第1場公聽會</t>
  </si>
  <si>
    <t>「桃園機場捷運緊急停靠站(A9a)至坑口站(A11)橋下道路及人行空間改善工程」第1場公聽會</t>
  </si>
  <si>
    <t>林口工十二第二場公聽會</t>
  </si>
  <si>
    <t>民國111年度</t>
    <phoneticPr fontId="2" type="noConversion"/>
  </si>
  <si>
    <t>「龜山區文學路延伸至文化一路(含文學路與樂善一路T字路口)道路新闢工程」第二場公聽會</t>
    <phoneticPr fontId="2" type="noConversion"/>
  </si>
  <si>
    <t>「平鎮區龍慈路(都外段)延伸至台66線道路新闢工程」用地取得第1場公聽會</t>
    <phoneticPr fontId="2" type="noConversion"/>
  </si>
  <si>
    <t>「平鎮區龍慈路(都外段)延伸至台66線道路新闢工程」用地取得第2場公聽會</t>
    <phoneticPr fontId="2" type="noConversion"/>
  </si>
  <si>
    <t>「桃園市平鎮東龍科技園區開發計畫聯外道路拓寬工程」第1場公聽會</t>
    <phoneticPr fontId="2" type="noConversion"/>
  </si>
  <si>
    <t>「中壢區月桃路一段381巷道路拓寬工程」用地取得第1場公聽會</t>
    <phoneticPr fontId="2" type="noConversion"/>
  </si>
  <si>
    <t>「龍潭區梅龍三街道路拓寬工程」用地取得第1場公聽會</t>
    <phoneticPr fontId="2" type="noConversion"/>
  </si>
  <si>
    <t>「中壢區月桃路一段381巷道路拓寬工程」用地取得第2場公聽會</t>
    <phoneticPr fontId="2" type="noConversion"/>
  </si>
  <si>
    <t>「龍潭區梅龍三街道路拓寬工程」用地取得第2場公聽會</t>
    <phoneticPr fontId="2" type="noConversion"/>
  </si>
  <si>
    <t>「平鎮區龍慈路(都外段)延伸至台66線道路新闢工程」用地取得第3次公聽會</t>
    <phoneticPr fontId="2" type="noConversion"/>
  </si>
  <si>
    <t>楊梅區甡甡路沿國道一號至秀才路道路工程第二場公聽會</t>
    <phoneticPr fontId="2" type="noConversion"/>
  </si>
  <si>
    <t>桃園市八德區「和平路991巷(國光路)拓寬工程」用地取得第1場公聽會</t>
    <phoneticPr fontId="2" type="noConversion"/>
  </si>
  <si>
    <t>桃園市八德區「延平路三期(和強路至和平路)道路新闢工程」用地取得第1場公聽會</t>
    <phoneticPr fontId="2" type="noConversion"/>
  </si>
  <si>
    <t>桃園市八德區「延平路三期(和強路至和平路)道路新闢工程」用地取得第2場公聽會</t>
    <phoneticPr fontId="2" type="noConversion"/>
  </si>
  <si>
    <t>民國112年度</t>
    <phoneticPr fontId="2" type="noConversion"/>
  </si>
  <si>
    <t>本市「桃園市都會區大眾捷運系統航空城捷運線(綠線)G04-3站周邊道路」用地取得第1場公聽會</t>
    <phoneticPr fontId="24" type="noConversion"/>
  </si>
  <si>
    <t>本市「桃園市都會區大眾捷運系統航空城捷運線(綠線)G04-3站周邊道路」用地取得第2場公聽會</t>
    <phoneticPr fontId="24" type="noConversion"/>
  </si>
  <si>
    <t>「臺灣鐵路地下化建設計畫車站中路站工程」前之廣場用地及園道用地取得第1場公聽會</t>
    <phoneticPr fontId="24" type="noConversion"/>
  </si>
  <si>
    <t>「臺灣鐵路地下化建設計畫車站中路站工程」前之廣場用地及園道用地取得第2場公聽會</t>
    <phoneticPr fontId="24" type="noConversion"/>
  </si>
  <si>
    <t>本市「桃園區捷運綠線G08站捷運開發區旁廣場用地取得」第1場公聽會</t>
    <phoneticPr fontId="24" type="noConversion"/>
  </si>
  <si>
    <t>本市「桃園區捷運綠線G08站捷運開發區旁廣場用地取得」第2場公聽會</t>
    <phoneticPr fontId="24" type="noConversion"/>
  </si>
  <si>
    <t>本市觀音區「塔腳路與塔腳一路道路拓寬工程」用地取得第1場公聽會</t>
    <phoneticPr fontId="24" type="noConversion"/>
  </si>
  <si>
    <t>本市觀音區「塔腳路與塔腳一路道路拓寬工程」用地取得第2場公聽會</t>
    <phoneticPr fontId="24" type="noConversion"/>
  </si>
  <si>
    <t>本市大溪區「大漢溪左岸新闢道路工程」用地取得第1場公聽會</t>
    <phoneticPr fontId="24" type="noConversion"/>
  </si>
  <si>
    <t>本市大溪區「大漢溪左岸新闢道路工程」用地取得第2場公聽會</t>
  </si>
  <si>
    <t>本市「觀音區玉林路一段(桃科六路至白沙屯萬善祠)道路拓寬工程」用地取得第1場公聽會</t>
    <phoneticPr fontId="24" type="noConversion"/>
  </si>
  <si>
    <t>民國113年度</t>
    <phoneticPr fontId="2" type="noConversion"/>
  </si>
  <si>
    <t>總計</t>
  </si>
  <si>
    <t>本市「楊梅都市計畫(幼獅路一段東側產業遊樂區)旁公園用地取得」第1場公聽會</t>
  </si>
  <si>
    <t>本市「觀音區玉林路一段(桃科六路至玉林路一段609巷)道路拓寬工程」用地取得第2場公聽會</t>
  </si>
  <si>
    <t>本市「桃園區公十公園新闢工程」用地取得第1場公聽會</t>
  </si>
  <si>
    <t xml:space="preserve">本市「龜山區幸福公園新闢工程」用地取得第1場公聽會	</t>
  </si>
  <si>
    <t>本市「龜山區大坪頂公九公園新闢工程(第一期)」用地取得第1場公聽會</t>
  </si>
  <si>
    <t>本市「新屋區中華南路一段(福九路至高鐵南路七段)道路拓寬工程」第1場公聽會</t>
  </si>
  <si>
    <t>本市「桃園區公十公園新闢工程」用地取得第2場公聽會</t>
  </si>
  <si>
    <t>本市「楊梅都市計畫(幼獅路一段東側產業遊樂區)旁公園用地取得」第2場公聽會</t>
  </si>
  <si>
    <t>本市「龜山區幸福公園新闢工程」用地取得第2場公聽會</t>
  </si>
  <si>
    <t>本市「龜山區大坪頂公九公園新闢工程(第一期)」用地取得第2場公聽會</t>
  </si>
  <si>
    <t>本市「平鎮東龍科技園區聯外道路拓寬工程」用地取得第2場公聽會</t>
  </si>
  <si>
    <t>本市「桃園市八德區和強路拓寬(和平路至延平路)」用地取得第1場公聽會</t>
  </si>
  <si>
    <t>本市「新屋區中華南路一段(福九路至高鐵南路七段)道路拓寬工程」第2場公聽會</t>
  </si>
  <si>
    <t>桃園市「平鎮區金陵路五、六段替代道路新闢工程」第3場公聽會</t>
  </si>
  <si>
    <t>「中壢區龍勇路（興元路至龍仁路）道路拓寬開關」案用地取得第1場公聽會</t>
  </si>
  <si>
    <t>本市桃園區「國強一街至文中路道路開闢工程」用地取得第1場公聽會</t>
  </si>
  <si>
    <t>本市「八德區和強路(和平路至延平路)拓寬工程」用地取得第2場公聽會</t>
  </si>
  <si>
    <t>本市桃園區「桃園區同德十二街道路開闢工程」用地取得第1場公聽會</t>
  </si>
  <si>
    <t>本市「中壢區龍勇路（興元路至龍仁路）道路拓寬工程」用地取得第2場公聽會</t>
  </si>
  <si>
    <t>本市「中壢區龍岡路/4-1-10M計畫道路路口瓶頸打通工程」用地取得第1場公聽會</t>
  </si>
  <si>
    <t>本市桃園區「國強一街至文中路道路開闢工程」用地取得第2場公聽會</t>
  </si>
  <si>
    <t>本市桃園區「同德十二街道路開闢工程」用地取得第2場公聽會</t>
  </si>
  <si>
    <t>民國114年度</t>
    <phoneticPr fontId="2" type="noConversion"/>
  </si>
  <si>
    <t>「平鎮區平東路239巷94弄至華安街」道路工程用地取得第1場及第2場公聽會</t>
    <phoneticPr fontId="28" type="noConversion"/>
  </si>
  <si>
    <t>「經國路208巷打通至南通路21巷」用地取得第1場及第2場公聽會</t>
    <phoneticPr fontId="28" type="noConversion"/>
  </si>
  <si>
    <t>「大園區田溪路(華興路二段至聖德北路)道路拓寬工程」用地取得第1場及第2場公聽會</t>
    <phoneticPr fontId="28" type="noConversion"/>
  </si>
  <si>
    <t>「龍潭區北龍路25巷入口計畫道路路口瓶頸打通工程」用地取得第1場及第2場公聽會</t>
    <phoneticPr fontId="28" type="noConversion"/>
  </si>
  <si>
    <t>「桃42線月桃路(廣大路延伸至成功南路)道路新闢工程」用地取得第1場及第2場公聽會</t>
    <phoneticPr fontId="28" type="noConversion"/>
  </si>
  <si>
    <t>「中壢區龍岡路/4-1-10M計畫道路路口瓶頸打通工程」用地取得第2場公聽會</t>
    <phoneticPr fontId="28" type="noConversion"/>
  </si>
  <si>
    <t>「大溪區大漢溪左岸新闢道路工程」用地取得第1場及第2場公聽會</t>
    <phoneticPr fontId="28" type="noConversion"/>
  </si>
  <si>
    <t>「龍潭區龍新路(桃20)霄裡溪至三和國小道路拓寬(第一期)」用地取得第1場公聽會</t>
    <phoneticPr fontId="28" type="noConversion"/>
  </si>
  <si>
    <t>本市龍潭區「龍新路三和段道路拓寬(直坑尾橋至三和段1240巷)」用地取得第2場公聽會</t>
  </si>
  <si>
    <t>「楊梅區新農街378巷13弄道路打通工程」用地取得第1場及第2場公聽會</t>
    <phoneticPr fontId="28" type="noConversion"/>
  </si>
  <si>
    <t>「國道3號增設桃園八德交流道之連絡道工程(都外段)」用地取得第1場及第2場公聽會</t>
    <phoneticPr fontId="28" type="noConversion"/>
  </si>
  <si>
    <t>「桃園區龍泉三街至大慶街(兒28周邊道路西側)道路開闢工程」用地取得第1場公聽會</t>
    <phoneticPr fontId="28" type="noConversion"/>
  </si>
  <si>
    <t>龜山區「虎頭山三聖宮前串連台1線新闢道路工程」用地取得第1場及第2場公聽會</t>
    <phoneticPr fontId="28" type="noConversion"/>
  </si>
  <si>
    <t>「八德區豐田路至捷運綠線G02站道路開闢工程」用地取得第1場及第2場公聽會</t>
    <phoneticPr fontId="28" type="noConversion"/>
  </si>
  <si>
    <t>「桃園區興二街(興一街至大有路)」用地取得第1場公聽會</t>
    <phoneticPr fontId="28" type="noConversion"/>
  </si>
  <si>
    <t>「桃園區龍泉三街延伸至大慶街(龍祥街至大慶街)道路開闢工程」用地取得第2場公聽會</t>
    <phoneticPr fontId="28" type="noConversion"/>
  </si>
  <si>
    <t>「平鎮區金陵路五、六段替代道路新闢工程」用地取得第4場及第5場公聽會</t>
    <phoneticPr fontId="28" type="noConversion"/>
  </si>
  <si>
    <t>「中壢區大華路(内定一街至大華路350巷)道路拓寬工程」用地取得第1場及第2場公聽會</t>
    <phoneticPr fontId="28" type="noConversion"/>
  </si>
  <si>
    <t>「中壢區成功路94巷至122巷道路拓寬工程」用地取得第1場及第2場公聽會</t>
    <phoneticPr fontId="28" type="noConversion"/>
  </si>
  <si>
    <t>「楊梅區中山南路(台1線)至甡甡路道路新闢工程(甡甡路第三期)」用地取得第1場公聽會</t>
    <phoneticPr fontId="28" type="noConversion"/>
  </si>
  <si>
    <t>「平鎮區新興路179巷9弄至義興街」道路新闢工程用地取得第1場及第2場公聽會</t>
    <phoneticPr fontId="28" type="noConversion"/>
  </si>
  <si>
    <t>「平鎮區陸光路都內段(民族路三段路口至陸光路13號門牌前)道路拓寬工程」用地取得第1場公聽會</t>
    <phoneticPr fontId="28" type="noConversion"/>
  </si>
  <si>
    <t>「龍潭區神龍路53巷延伸至神龍路道路新闢工程」用地取得第1場公聽會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</si>
</sst>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#,##0.0;[Red]#,##0.0"/>
    <numFmt numFmtId="178" formatCode="0.0_ "/>
    <numFmt numFmtId="179" formatCode="_-* #,##0.0_-;\-* #,##0.0_-;_-* &quot;-&quot;?_-;_-@_-"/>
  </numFmts>
  <fonts count="2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color indexed="8"/>
      <name val="Arial"/>
      <family val="2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  <scheme val="minor"/>
    </font>
    <font>
      <sz val="12"/>
      <color theme="1"/>
      <name val="DFKai-SB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4" fillId="0" borderId="0" xfId="25" applyFont="1" applyAlignment="1">
      <alignment horizontal="left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176" fontId="5" fillId="0" borderId="0" xfId="0" applyNumberFormat="1" applyFont="1" applyAlignment="1">
      <alignment horizontal="right" vertical="center" wrapText="1"/>
    </xf>
    <xf numFmtId="177" fontId="5" fillId="0" borderId="0" xfId="0" applyNumberFormat="1" applyFont="1" applyAlignment="1">
      <alignment horizontal="righ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righ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176" fontId="5" fillId="0" borderId="17" xfId="0" applyNumberFormat="1" applyFont="1" applyBorder="1" applyAlignment="1">
      <alignment horizontal="right" vertical="center" wrapText="1"/>
    </xf>
    <xf numFmtId="177" fontId="5" fillId="0" borderId="17" xfId="0" applyNumberFormat="1" applyFont="1" applyBorder="1" applyAlignment="1">
      <alignment horizontal="right" vertical="center" wrapText="1"/>
    </xf>
    <xf numFmtId="0" fontId="4" fillId="0" borderId="18" xfId="0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center" vertical="center"/>
    </xf>
    <xf numFmtId="177" fontId="5" fillId="0" borderId="19" xfId="0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0" fontId="5" fillId="0" borderId="17" xfId="0" applyFont="1" applyBorder="1">
      <alignment vertical="center"/>
    </xf>
    <xf numFmtId="178" fontId="5" fillId="0" borderId="17" xfId="0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178" fontId="5" fillId="0" borderId="20" xfId="0" applyNumberFormat="1" applyFont="1" applyBorder="1" applyAlignment="1">
      <alignment horizontal="right" vertical="center"/>
    </xf>
    <xf numFmtId="0" fontId="5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5" fillId="0" borderId="11" xfId="0" applyFont="1" applyBorder="1">
      <alignment vertical="center"/>
    </xf>
    <xf numFmtId="0" fontId="4" fillId="0" borderId="21" xfId="0" applyFont="1" applyBorder="1" applyAlignment="1">
      <alignment horizontal="center" vertical="center" wrapText="1" justifyLastLine="1"/>
    </xf>
    <xf numFmtId="0" fontId="4" fillId="0" borderId="22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177" fontId="5" fillId="0" borderId="20" xfId="0" applyNumberFormat="1" applyFont="1" applyBorder="1" applyAlignment="1">
      <alignment horizontal="right" vertical="center" wrapText="1"/>
    </xf>
    <xf numFmtId="0" fontId="26" fillId="0" borderId="0" xfId="23" applyFont="1" applyAlignment="1">
      <alignment horizontal="left" vertical="center" wrapText="1"/>
    </xf>
    <xf numFmtId="41" fontId="5" fillId="0" borderId="0" xfId="0" applyNumberFormat="1" applyFont="1" applyAlignment="1">
      <alignment horizontal="right" vertical="center" wrapText="1"/>
    </xf>
    <xf numFmtId="41" fontId="5" fillId="0" borderId="17" xfId="0" applyNumberFormat="1" applyFont="1" applyBorder="1" applyAlignment="1">
      <alignment horizontal="right" vertical="center" wrapText="1"/>
    </xf>
    <xf numFmtId="179" fontId="5" fillId="0" borderId="0" xfId="0" applyNumberFormat="1" applyFont="1" applyAlignment="1">
      <alignment horizontal="right" vertical="center" wrapText="1"/>
    </xf>
    <xf numFmtId="179" fontId="5" fillId="0" borderId="17" xfId="0" applyNumberFormat="1" applyFont="1" applyBorder="1" applyAlignment="1">
      <alignment horizontal="right" vertical="center" wrapText="1"/>
    </xf>
    <xf numFmtId="0" fontId="27" fillId="0" borderId="0" xfId="23" applyFont="1" applyAlignment="1">
      <alignment vertical="center" wrapText="1"/>
    </xf>
    <xf numFmtId="0" fontId="27" fillId="0" borderId="0" xfId="23" applyFont="1" applyAlignment="1">
      <alignment horizontal="left" vertical="center" wrapText="1"/>
    </xf>
    <xf numFmtId="0" fontId="26" fillId="0" borderId="17" xfId="23" applyFont="1" applyBorder="1" applyAlignment="1">
      <alignment horizontal="left" vertical="center" wrapText="1"/>
    </xf>
    <xf numFmtId="0" fontId="27" fillId="0" borderId="17" xfId="23" applyFont="1" applyBorder="1" applyAlignment="1">
      <alignment horizontal="left" vertical="center" wrapText="1"/>
    </xf>
    <xf numFmtId="179" fontId="5" fillId="0" borderId="19" xfId="0" applyNumberFormat="1" applyFont="1" applyBorder="1" applyAlignment="1">
      <alignment horizontal="right" vertical="center" wrapText="1"/>
    </xf>
    <xf numFmtId="179" fontId="5" fillId="0" borderId="20" xfId="0" applyNumberFormat="1" applyFont="1" applyBorder="1" applyAlignment="1">
      <alignment horizontal="right" vertical="center" wrapText="1"/>
    </xf>
    <xf numFmtId="43" fontId="0" fillId="0" borderId="0" xfId="0" applyNumberFormat="1">
      <alignment vertical="center"/>
    </xf>
    <xf numFmtId="0" fontId="27" fillId="0" borderId="22" xfId="23" applyFont="1" applyBorder="1" applyAlignment="1">
      <alignment horizontal="left" vertical="center" wrapText="1"/>
    </xf>
    <xf numFmtId="179" fontId="0" fillId="0" borderId="0" xfId="0" applyNumberFormat="1">
      <alignment vertical="center"/>
    </xf>
    <xf numFmtId="0" fontId="0" fillId="0" borderId="0" xfId="0" applyFill="1">
      <alignment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 justifyLastLine="1"/>
    </xf>
    <xf numFmtId="0" fontId="4" fillId="0" borderId="19" xfId="0" applyFont="1" applyFill="1" applyBorder="1" applyAlignment="1">
      <alignment horizontal="center" vertical="center" wrapText="1" justifyLastLine="1"/>
    </xf>
    <xf numFmtId="0" fontId="27" fillId="0" borderId="0" xfId="23" applyFont="1" applyBorder="1" applyAlignment="1">
      <alignment horizontal="left" vertical="center" wrapText="1"/>
    </xf>
    <xf numFmtId="176" fontId="5" fillId="0" borderId="11" xfId="0" applyNumberFormat="1" applyFont="1" applyBorder="1" applyAlignment="1">
      <alignment horizontal="right" vertical="center" wrapText="1"/>
    </xf>
    <xf numFmtId="41" fontId="5" fillId="0" borderId="11" xfId="0" applyNumberFormat="1" applyFont="1" applyBorder="1" applyAlignment="1">
      <alignment horizontal="right" vertical="center" wrapText="1"/>
    </xf>
    <xf numFmtId="41" fontId="5" fillId="0" borderId="0" xfId="0" applyNumberFormat="1" applyFont="1">
      <alignment vertical="center"/>
    </xf>
    <xf numFmtId="41" fontId="5" fillId="0" borderId="17" xfId="0" applyNumberFormat="1" applyFont="1" applyBorder="1">
      <alignment vertical="center"/>
    </xf>
    <xf numFmtId="41" fontId="5" fillId="0" borderId="0" xfId="0" applyNumberFormat="1" applyFont="1" applyFill="1" applyBorder="1" applyAlignment="1">
      <alignment horizontal="right" vertical="center" wrapText="1"/>
    </xf>
    <xf numFmtId="41" fontId="5" fillId="0" borderId="11" xfId="0" applyNumberFormat="1" applyFont="1" applyFill="1" applyBorder="1" applyAlignment="1">
      <alignment horizontal="right" vertical="center" wrapText="1"/>
    </xf>
    <xf numFmtId="179" fontId="5" fillId="0" borderId="0" xfId="0" applyNumberFormat="1" applyFont="1" applyFill="1" applyBorder="1" applyAlignment="1">
      <alignment horizontal="right" vertical="center" wrapText="1"/>
    </xf>
    <xf numFmtId="41" fontId="5" fillId="0" borderId="17" xfId="0" applyNumberFormat="1" applyFont="1" applyFill="1" applyBorder="1" applyAlignment="1">
      <alignment horizontal="right" vertical="center" wrapText="1"/>
    </xf>
    <xf numFmtId="179" fontId="5" fillId="0" borderId="17" xfId="0" applyNumberFormat="1" applyFont="1" applyFill="1" applyBorder="1" applyAlignment="1">
      <alignment horizontal="right" vertical="center" wrapText="1"/>
    </xf>
    <xf numFmtId="3" fontId="4" fillId="0" borderId="17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 justifyLastLine="1"/>
    </xf>
    <xf numFmtId="0" fontId="4" fillId="0" borderId="20" xfId="0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20" xfId="0" applyFont="1" applyBorder="1" applyAlignment="1">
      <alignment horizontal="center" vertical="center" wrapText="1" justifyLastLine="1"/>
    </xf>
    <xf numFmtId="0" fontId="4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23" xfId="0" applyFont="1" applyBorder="1" applyAlignment="1">
      <alignment horizontal="center" vertical="center" wrapText="1" justifyLastLine="1"/>
    </xf>
    <xf numFmtId="0" fontId="4" fillId="0" borderId="1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3" fontId="4" fillId="0" borderId="17" xfId="49" applyNumberFormat="1" applyFont="1" applyFill="1" applyBorder="1" applyAlignment="1">
      <alignment horizontal="center" vertical="center"/>
    </xf>
    <xf numFmtId="0" fontId="4" fillId="0" borderId="10" xfId="49" applyFont="1" applyFill="1" applyBorder="1" applyAlignment="1">
      <alignment horizontal="center" vertical="center" wrapText="1" justifyLastLine="1"/>
    </xf>
    <xf numFmtId="0" fontId="4" fillId="0" borderId="21" xfId="49" applyFont="1" applyFill="1" applyBorder="1" applyAlignment="1">
      <alignment horizontal="center" vertical="center" wrapText="1"/>
    </xf>
    <xf numFmtId="0" fontId="4" fillId="0" borderId="11" xfId="49" applyFont="1" applyFill="1" applyBorder="1" applyAlignment="1">
      <alignment horizontal="center" vertical="center" wrapText="1" justifyLastLine="1"/>
    </xf>
    <xf numFmtId="0" fontId="4" fillId="0" borderId="10" xfId="49" applyFont="1" applyFill="1" applyBorder="1" applyAlignment="1">
      <alignment horizontal="center" vertical="center" wrapText="1" justifyLastLine="1"/>
    </xf>
    <xf numFmtId="0" fontId="4" fillId="0" borderId="13" xfId="49" applyFont="1" applyFill="1" applyBorder="1" applyAlignment="1">
      <alignment horizontal="center" vertical="center" wrapText="1"/>
    </xf>
    <xf numFmtId="0" fontId="1" fillId="0" borderId="16" xfId="49" applyFill="1" applyBorder="1" applyAlignment="1">
      <alignment horizontal="center" vertical="center" wrapText="1"/>
    </xf>
    <xf numFmtId="0" fontId="4" fillId="0" borderId="20" xfId="49" applyFont="1" applyFill="1" applyBorder="1" applyAlignment="1">
      <alignment horizontal="center" vertical="center" wrapText="1" justifyLastLine="1"/>
    </xf>
    <xf numFmtId="0" fontId="1" fillId="0" borderId="22" xfId="49" applyFill="1" applyBorder="1" applyAlignment="1">
      <alignment horizontal="center" vertical="center" wrapText="1"/>
    </xf>
    <xf numFmtId="0" fontId="4" fillId="0" borderId="12" xfId="49" applyFont="1" applyFill="1" applyBorder="1" applyAlignment="1">
      <alignment horizontal="center" vertical="center" wrapText="1"/>
    </xf>
    <xf numFmtId="0" fontId="4" fillId="0" borderId="14" xfId="49" applyFont="1" applyFill="1" applyBorder="1" applyAlignment="1">
      <alignment horizontal="center" vertical="center" wrapText="1"/>
    </xf>
    <xf numFmtId="0" fontId="4" fillId="0" borderId="21" xfId="49" applyFont="1" applyFill="1" applyBorder="1" applyAlignment="1">
      <alignment horizontal="center" vertical="center" wrapText="1" justifyLastLine="1"/>
    </xf>
    <xf numFmtId="41" fontId="5" fillId="0" borderId="11" xfId="49" applyNumberFormat="1" applyFont="1" applyFill="1" applyBorder="1" applyAlignment="1">
      <alignment horizontal="right" vertical="center" wrapText="1"/>
    </xf>
    <xf numFmtId="41" fontId="4" fillId="0" borderId="11" xfId="49" applyNumberFormat="1" applyFont="1" applyFill="1" applyBorder="1" applyAlignment="1">
      <alignment horizontal="right" vertical="center" wrapText="1"/>
    </xf>
    <xf numFmtId="179" fontId="5" fillId="0" borderId="11" xfId="49" applyNumberFormat="1" applyFont="1" applyFill="1" applyBorder="1" applyAlignment="1">
      <alignment horizontal="right" vertical="center" wrapText="1"/>
    </xf>
    <xf numFmtId="179" fontId="5" fillId="0" borderId="10" xfId="49" applyNumberFormat="1" applyFont="1" applyFill="1" applyBorder="1" applyAlignment="1">
      <alignment horizontal="right" vertical="center" wrapText="1"/>
    </xf>
    <xf numFmtId="0" fontId="27" fillId="0" borderId="18" xfId="23" applyFont="1" applyFill="1" applyBorder="1" applyAlignment="1">
      <alignment horizontal="left" vertical="center" wrapText="1"/>
    </xf>
    <xf numFmtId="41" fontId="5" fillId="0" borderId="0" xfId="49" applyNumberFormat="1" applyFont="1" applyFill="1" applyAlignment="1">
      <alignment horizontal="right" vertical="center" wrapText="1"/>
    </xf>
    <xf numFmtId="179" fontId="5" fillId="0" borderId="0" xfId="49" applyNumberFormat="1" applyFont="1" applyFill="1" applyAlignment="1">
      <alignment horizontal="right" vertical="center" wrapText="1"/>
    </xf>
    <xf numFmtId="179" fontId="5" fillId="0" borderId="19" xfId="49" applyNumberFormat="1" applyFont="1" applyFill="1" applyBorder="1" applyAlignment="1">
      <alignment horizontal="right" vertical="center" wrapText="1"/>
    </xf>
    <xf numFmtId="0" fontId="4" fillId="0" borderId="18" xfId="23" applyFont="1" applyFill="1" applyBorder="1" applyAlignment="1">
      <alignment horizontal="left" vertical="center" wrapText="1"/>
    </xf>
    <xf numFmtId="0" fontId="4" fillId="0" borderId="22" xfId="23" applyFont="1" applyFill="1" applyBorder="1" applyAlignment="1">
      <alignment horizontal="left" vertical="center" wrapText="1"/>
    </xf>
    <xf numFmtId="41" fontId="5" fillId="0" borderId="17" xfId="49" applyNumberFormat="1" applyFont="1" applyFill="1" applyBorder="1" applyAlignment="1">
      <alignment horizontal="right" vertical="center" wrapText="1"/>
    </xf>
    <xf numFmtId="179" fontId="5" fillId="0" borderId="17" xfId="49" applyNumberFormat="1" applyFont="1" applyFill="1" applyBorder="1" applyAlignment="1">
      <alignment horizontal="right" vertical="center" wrapText="1"/>
    </xf>
    <xf numFmtId="179" fontId="5" fillId="0" borderId="20" xfId="49" applyNumberFormat="1" applyFont="1" applyFill="1" applyBorder="1" applyAlignment="1">
      <alignment horizontal="right" vertical="center" wrapText="1"/>
    </xf>
  </cellXfs>
  <cellStyles count="50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2 2" xfId="49" xr:uid="{961CABE6-66ED-46AA-9FE0-75F31827AD9C}"/>
    <cellStyle name="一般 3" xfId="20" xr:uid="{00000000-0005-0000-0000-000014000000}"/>
    <cellStyle name="一般 4" xfId="21" xr:uid="{00000000-0005-0000-0000-000015000000}"/>
    <cellStyle name="一般 5" xfId="22" xr:uid="{00000000-0005-0000-0000-000016000000}"/>
    <cellStyle name="一般 6" xfId="23" xr:uid="{00000000-0005-0000-0000-000017000000}"/>
    <cellStyle name="一般 7" xfId="24" xr:uid="{00000000-0005-0000-0000-000018000000}"/>
    <cellStyle name="一般_Sheet1" xfId="25" xr:uid="{00000000-0005-0000-0000-000019000000}"/>
    <cellStyle name="中等 2" xfId="26" xr:uid="{00000000-0005-0000-0000-00001A000000}"/>
    <cellStyle name="合計 2" xfId="27" xr:uid="{00000000-0005-0000-0000-00001B000000}"/>
    <cellStyle name="好 2" xfId="28" xr:uid="{00000000-0005-0000-0000-00001C000000}"/>
    <cellStyle name="計算方式 2" xfId="29" xr:uid="{00000000-0005-0000-0000-00001D000000}"/>
    <cellStyle name="連結的儲存格 2" xfId="30" xr:uid="{00000000-0005-0000-0000-00001E000000}"/>
    <cellStyle name="備註 2" xfId="31" xr:uid="{00000000-0005-0000-0000-00001F000000}"/>
    <cellStyle name="說明文字 2" xfId="32" xr:uid="{00000000-0005-0000-0000-000020000000}"/>
    <cellStyle name="輔色1 2" xfId="33" xr:uid="{00000000-0005-0000-0000-000021000000}"/>
    <cellStyle name="輔色2 2" xfId="34" xr:uid="{00000000-0005-0000-0000-000022000000}"/>
    <cellStyle name="輔色3 2" xfId="35" xr:uid="{00000000-0005-0000-0000-000023000000}"/>
    <cellStyle name="輔色4 2" xfId="36" xr:uid="{00000000-0005-0000-0000-000024000000}"/>
    <cellStyle name="輔色5 2" xfId="37" xr:uid="{00000000-0005-0000-0000-000025000000}"/>
    <cellStyle name="輔色6 2" xfId="38" xr:uid="{00000000-0005-0000-0000-000026000000}"/>
    <cellStyle name="標題 1 2" xfId="39" xr:uid="{00000000-0005-0000-0000-000027000000}"/>
    <cellStyle name="標題 2 2" xfId="40" xr:uid="{00000000-0005-0000-0000-000028000000}"/>
    <cellStyle name="標題 3 2" xfId="41" xr:uid="{00000000-0005-0000-0000-000029000000}"/>
    <cellStyle name="標題 4 2" xfId="42" xr:uid="{00000000-0005-0000-0000-00002A000000}"/>
    <cellStyle name="標題 5" xfId="43" xr:uid="{00000000-0005-0000-0000-00002B000000}"/>
    <cellStyle name="輸入 2" xfId="44" xr:uid="{00000000-0005-0000-0000-00002C000000}"/>
    <cellStyle name="輸出 2" xfId="45" xr:uid="{00000000-0005-0000-0000-00002D000000}"/>
    <cellStyle name="檢查儲存格 2" xfId="46" xr:uid="{00000000-0005-0000-0000-00002E000000}"/>
    <cellStyle name="壞 2" xfId="47" xr:uid="{00000000-0005-0000-0000-00002F000000}"/>
    <cellStyle name="警告文字 2" xfId="48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2"/>
  <sheetViews>
    <sheetView tabSelected="1" topLeftCell="A56" zoomScale="55" zoomScaleNormal="55" zoomScalePageLayoutView="55" workbookViewId="0">
      <selection activeCell="P64" sqref="P64"/>
    </sheetView>
  </sheetViews>
  <sheetFormatPr defaultRowHeight="16.5"/>
  <cols>
    <col min="1" max="1" width="31.875" customWidth="1"/>
    <col min="2" max="6" width="7.375" customWidth="1"/>
    <col min="7" max="7" width="31.75" customWidth="1"/>
    <col min="8" max="12" width="7.375" customWidth="1"/>
    <col min="13" max="13" width="33.5" customWidth="1"/>
    <col min="14" max="18" width="7.375" customWidth="1"/>
    <col min="19" max="19" width="33.5" customWidth="1"/>
    <col min="20" max="22" width="7.375" customWidth="1"/>
    <col min="23" max="24" width="8.625" bestFit="1" customWidth="1"/>
    <col min="25" max="180" width="9" customWidth="1"/>
  </cols>
  <sheetData>
    <row r="1" spans="1:24" ht="21">
      <c r="A1" s="21" t="s">
        <v>49</v>
      </c>
    </row>
    <row r="2" spans="1:24" ht="30" customHeight="1">
      <c r="A2" s="74" t="s">
        <v>55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4" ht="44.45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24" ht="27.75" customHeight="1">
      <c r="A4" s="67" t="s">
        <v>5</v>
      </c>
      <c r="B4" s="67"/>
      <c r="C4" s="67"/>
      <c r="D4" s="67"/>
      <c r="E4" s="67"/>
      <c r="F4" s="67"/>
      <c r="G4" s="77" t="s">
        <v>16</v>
      </c>
      <c r="H4" s="77"/>
      <c r="I4" s="77"/>
      <c r="J4" s="77"/>
      <c r="K4" s="77"/>
      <c r="L4" s="77"/>
      <c r="M4" s="77" t="s">
        <v>28</v>
      </c>
      <c r="N4" s="77"/>
      <c r="O4" s="77"/>
      <c r="P4" s="77"/>
      <c r="Q4" s="77"/>
      <c r="R4" s="77"/>
      <c r="S4" s="77" t="s">
        <v>39</v>
      </c>
      <c r="T4" s="77"/>
      <c r="U4" s="77"/>
      <c r="V4" s="77"/>
      <c r="W4" s="77"/>
      <c r="X4" s="77"/>
    </row>
    <row r="5" spans="1:24" ht="21.95" customHeight="1">
      <c r="A5" s="68" t="s">
        <v>6</v>
      </c>
      <c r="B5" s="70" t="s">
        <v>9</v>
      </c>
      <c r="C5" s="3"/>
      <c r="D5" s="2"/>
      <c r="E5" s="72" t="s">
        <v>3</v>
      </c>
      <c r="F5" s="73"/>
      <c r="G5" s="75" t="s">
        <v>6</v>
      </c>
      <c r="H5" s="70" t="s">
        <v>9</v>
      </c>
      <c r="I5" s="10"/>
      <c r="J5" s="11"/>
      <c r="K5" s="72" t="s">
        <v>3</v>
      </c>
      <c r="L5" s="73"/>
      <c r="M5" s="75" t="s">
        <v>6</v>
      </c>
      <c r="N5" s="70" t="s">
        <v>9</v>
      </c>
      <c r="O5" s="10"/>
      <c r="P5" s="11"/>
      <c r="Q5" s="72" t="s">
        <v>3</v>
      </c>
      <c r="R5" s="73"/>
      <c r="S5" s="75" t="s">
        <v>6</v>
      </c>
      <c r="T5" s="70" t="s">
        <v>9</v>
      </c>
      <c r="U5" s="10"/>
      <c r="V5" s="11"/>
      <c r="W5" s="72" t="s">
        <v>3</v>
      </c>
      <c r="X5" s="73"/>
    </row>
    <row r="6" spans="1:24" ht="30" customHeight="1">
      <c r="A6" s="69"/>
      <c r="B6" s="71"/>
      <c r="C6" s="6" t="s">
        <v>1</v>
      </c>
      <c r="D6" s="6" t="s">
        <v>2</v>
      </c>
      <c r="E6" s="8" t="s">
        <v>0</v>
      </c>
      <c r="F6" s="7" t="s">
        <v>2</v>
      </c>
      <c r="G6" s="76"/>
      <c r="H6" s="71"/>
      <c r="I6" s="8" t="s">
        <v>1</v>
      </c>
      <c r="J6" s="8" t="s">
        <v>2</v>
      </c>
      <c r="K6" s="8" t="s">
        <v>0</v>
      </c>
      <c r="L6" s="7" t="s">
        <v>2</v>
      </c>
      <c r="M6" s="76"/>
      <c r="N6" s="71"/>
      <c r="O6" s="8" t="s">
        <v>1</v>
      </c>
      <c r="P6" s="8" t="s">
        <v>2</v>
      </c>
      <c r="Q6" s="8" t="s">
        <v>0</v>
      </c>
      <c r="R6" s="7" t="s">
        <v>2</v>
      </c>
      <c r="S6" s="76"/>
      <c r="T6" s="71"/>
      <c r="U6" s="8" t="s">
        <v>1</v>
      </c>
      <c r="V6" s="8" t="s">
        <v>2</v>
      </c>
      <c r="W6" s="8" t="s">
        <v>0</v>
      </c>
      <c r="X6" s="7" t="s">
        <v>2</v>
      </c>
    </row>
    <row r="7" spans="1:24" ht="29.25" customHeight="1">
      <c r="A7" s="3" t="s">
        <v>4</v>
      </c>
      <c r="B7" s="4">
        <f t="shared" ref="B7:B12" si="0">C7+D7</f>
        <v>121</v>
      </c>
      <c r="C7" s="9">
        <f>SUM(C8:C18)</f>
        <v>77</v>
      </c>
      <c r="D7" s="9">
        <f>SUM(D8:D18)</f>
        <v>44</v>
      </c>
      <c r="E7" s="5">
        <f>IF($B7=0,"--",C7/$B7*100)</f>
        <v>63.636363636363633</v>
      </c>
      <c r="F7" s="5">
        <f>IF($B7=0,"--",D7/$B7*100)</f>
        <v>36.363636363636367</v>
      </c>
      <c r="G7" s="26" t="s">
        <v>4</v>
      </c>
      <c r="H7" s="25">
        <f t="shared" ref="H7:H17" si="1">I7+J7</f>
        <v>496</v>
      </c>
      <c r="I7" s="17">
        <f>SUM(I8:I18)</f>
        <v>353</v>
      </c>
      <c r="J7" s="17">
        <f>SUM(J8:J18)</f>
        <v>143</v>
      </c>
      <c r="K7" s="18">
        <f>IF($H7=0,"--",I7/$H7*100)</f>
        <v>71.16935483870968</v>
      </c>
      <c r="L7" s="18">
        <f>IF($H7=0,"--",J7/$H7*100)</f>
        <v>28.830645161290324</v>
      </c>
      <c r="M7" s="26" t="s">
        <v>4</v>
      </c>
      <c r="N7" s="25">
        <f t="shared" ref="N7:N16" si="2">O7+P7</f>
        <v>365</v>
      </c>
      <c r="O7" s="17">
        <f>SUM(O8:O18)</f>
        <v>201</v>
      </c>
      <c r="P7" s="17">
        <f>SUM(P8:P18)</f>
        <v>164</v>
      </c>
      <c r="Q7" s="18">
        <f t="shared" ref="Q7:R12" si="3">IF($N7=0,"--",O7/$N7*100)</f>
        <v>55.06849315068493</v>
      </c>
      <c r="R7" s="18">
        <f t="shared" si="3"/>
        <v>44.93150684931507</v>
      </c>
      <c r="S7" s="26" t="s">
        <v>4</v>
      </c>
      <c r="T7" s="25">
        <f t="shared" ref="T7:T14" si="4">U7+V7</f>
        <v>967</v>
      </c>
      <c r="U7" s="17">
        <f>SUM(U8:U18)</f>
        <v>632</v>
      </c>
      <c r="V7" s="17">
        <f>SUM(V8:V18)</f>
        <v>335</v>
      </c>
      <c r="W7" s="18">
        <f>IF($T7=0,"--",U7/$T7*100)</f>
        <v>65.356773526370219</v>
      </c>
      <c r="X7" s="18">
        <f>IF($T7=0,"--",V7/$T7*100)</f>
        <v>34.643226473629781</v>
      </c>
    </row>
    <row r="8" spans="1:24" ht="70.900000000000006" customHeight="1">
      <c r="A8" s="24" t="s">
        <v>10</v>
      </c>
      <c r="B8" s="4">
        <f t="shared" si="0"/>
        <v>12</v>
      </c>
      <c r="C8" s="4">
        <v>7</v>
      </c>
      <c r="D8" s="4">
        <v>5</v>
      </c>
      <c r="E8" s="5">
        <f t="shared" ref="E8:F12" si="5">IF($B8=0,"--",C8/$B8*100)</f>
        <v>58.333333333333336</v>
      </c>
      <c r="F8" s="5">
        <f t="shared" si="5"/>
        <v>41.666666666666671</v>
      </c>
      <c r="G8" s="14" t="s">
        <v>21</v>
      </c>
      <c r="H8" s="17">
        <f t="shared" si="1"/>
        <v>27</v>
      </c>
      <c r="I8" s="17">
        <v>21</v>
      </c>
      <c r="J8" s="17">
        <v>6</v>
      </c>
      <c r="K8" s="18">
        <f t="shared" ref="K8:K17" si="6">IF($H8=0,"--",I8/$H8*100)</f>
        <v>77.777777777777786</v>
      </c>
      <c r="L8" s="18">
        <f t="shared" ref="L8:L17" si="7">IF($H8=0,"--",J8/$H8*100)</f>
        <v>22.222222222222221</v>
      </c>
      <c r="M8" s="14" t="s">
        <v>29</v>
      </c>
      <c r="N8" s="17">
        <f t="shared" si="2"/>
        <v>311</v>
      </c>
      <c r="O8" s="17">
        <v>171</v>
      </c>
      <c r="P8" s="17">
        <v>140</v>
      </c>
      <c r="Q8" s="18">
        <f t="shared" si="3"/>
        <v>54.983922829581985</v>
      </c>
      <c r="R8" s="18">
        <f t="shared" si="3"/>
        <v>45.016077170418008</v>
      </c>
      <c r="S8" s="14" t="s">
        <v>40</v>
      </c>
      <c r="T8" s="17">
        <f t="shared" si="4"/>
        <v>342</v>
      </c>
      <c r="U8" s="17">
        <v>221</v>
      </c>
      <c r="V8" s="17">
        <v>121</v>
      </c>
      <c r="W8" s="18">
        <f t="shared" ref="W8:W15" si="8">IF($T8=0,"--",U8/$T8*100)</f>
        <v>64.619883040935676</v>
      </c>
      <c r="X8" s="18">
        <f t="shared" ref="X8:X15" si="9">IF($T8=0,"--",V8/$T8*100)</f>
        <v>35.380116959064331</v>
      </c>
    </row>
    <row r="9" spans="1:24" ht="70.900000000000006" customHeight="1">
      <c r="A9" s="24" t="s">
        <v>11</v>
      </c>
      <c r="B9" s="4">
        <f t="shared" si="0"/>
        <v>47</v>
      </c>
      <c r="C9" s="4">
        <v>35</v>
      </c>
      <c r="D9" s="4">
        <v>12</v>
      </c>
      <c r="E9" s="5">
        <f t="shared" si="5"/>
        <v>74.468085106382972</v>
      </c>
      <c r="F9" s="5">
        <f t="shared" si="5"/>
        <v>25.531914893617021</v>
      </c>
      <c r="G9" s="14" t="s">
        <v>22</v>
      </c>
      <c r="H9" s="17">
        <f t="shared" si="1"/>
        <v>27</v>
      </c>
      <c r="I9" s="17">
        <v>21</v>
      </c>
      <c r="J9" s="17">
        <v>6</v>
      </c>
      <c r="K9" s="18">
        <f t="shared" si="6"/>
        <v>77.777777777777786</v>
      </c>
      <c r="L9" s="18">
        <f t="shared" si="7"/>
        <v>22.222222222222221</v>
      </c>
      <c r="M9" s="14" t="s">
        <v>30</v>
      </c>
      <c r="N9" s="17">
        <f t="shared" si="2"/>
        <v>7</v>
      </c>
      <c r="O9" s="17">
        <v>2</v>
      </c>
      <c r="P9" s="17">
        <v>5</v>
      </c>
      <c r="Q9" s="18">
        <f t="shared" si="3"/>
        <v>28.571428571428569</v>
      </c>
      <c r="R9" s="18">
        <f t="shared" si="3"/>
        <v>71.428571428571431</v>
      </c>
      <c r="S9" s="14" t="s">
        <v>41</v>
      </c>
      <c r="T9" s="17">
        <f t="shared" si="4"/>
        <v>342</v>
      </c>
      <c r="U9" s="17">
        <v>221</v>
      </c>
      <c r="V9" s="17">
        <v>121</v>
      </c>
      <c r="W9" s="18">
        <f t="shared" si="8"/>
        <v>64.619883040935676</v>
      </c>
      <c r="X9" s="18">
        <f t="shared" si="9"/>
        <v>35.380116959064331</v>
      </c>
    </row>
    <row r="10" spans="1:24" ht="70.900000000000006" customHeight="1">
      <c r="A10" s="24" t="s">
        <v>12</v>
      </c>
      <c r="B10" s="4">
        <f t="shared" si="0"/>
        <v>43</v>
      </c>
      <c r="C10" s="4">
        <v>27</v>
      </c>
      <c r="D10" s="4">
        <v>16</v>
      </c>
      <c r="E10" s="5">
        <f t="shared" si="5"/>
        <v>62.790697674418603</v>
      </c>
      <c r="F10" s="5">
        <f t="shared" si="5"/>
        <v>37.209302325581397</v>
      </c>
      <c r="G10" s="14" t="s">
        <v>23</v>
      </c>
      <c r="H10" s="17">
        <f t="shared" si="1"/>
        <v>51</v>
      </c>
      <c r="I10" s="17">
        <v>31</v>
      </c>
      <c r="J10" s="17">
        <v>20</v>
      </c>
      <c r="K10" s="18">
        <f t="shared" si="6"/>
        <v>60.784313725490193</v>
      </c>
      <c r="L10" s="18">
        <f t="shared" si="7"/>
        <v>39.215686274509807</v>
      </c>
      <c r="M10" s="14" t="s">
        <v>31</v>
      </c>
      <c r="N10" s="17">
        <f t="shared" si="2"/>
        <v>6</v>
      </c>
      <c r="O10" s="17">
        <v>4</v>
      </c>
      <c r="P10" s="17">
        <v>2</v>
      </c>
      <c r="Q10" s="18">
        <f t="shared" si="3"/>
        <v>66.666666666666657</v>
      </c>
      <c r="R10" s="18">
        <f t="shared" si="3"/>
        <v>33.333333333333329</v>
      </c>
      <c r="S10" s="14" t="s">
        <v>42</v>
      </c>
      <c r="T10" s="17">
        <f t="shared" si="4"/>
        <v>70</v>
      </c>
      <c r="U10" s="17">
        <v>48</v>
      </c>
      <c r="V10" s="17">
        <v>22</v>
      </c>
      <c r="W10" s="18">
        <f t="shared" si="8"/>
        <v>68.571428571428569</v>
      </c>
      <c r="X10" s="18">
        <f t="shared" si="9"/>
        <v>31.428571428571427</v>
      </c>
    </row>
    <row r="11" spans="1:24" ht="70.900000000000006" customHeight="1">
      <c r="A11" s="24" t="s">
        <v>13</v>
      </c>
      <c r="B11" s="4">
        <f t="shared" si="0"/>
        <v>5</v>
      </c>
      <c r="C11" s="4">
        <v>3</v>
      </c>
      <c r="D11" s="4">
        <v>2</v>
      </c>
      <c r="E11" s="5">
        <f t="shared" si="5"/>
        <v>60</v>
      </c>
      <c r="F11" s="5">
        <f t="shared" si="5"/>
        <v>40</v>
      </c>
      <c r="G11" s="14" t="s">
        <v>19</v>
      </c>
      <c r="H11" s="17">
        <f t="shared" si="1"/>
        <v>28</v>
      </c>
      <c r="I11" s="17">
        <v>17</v>
      </c>
      <c r="J11" s="17">
        <v>11</v>
      </c>
      <c r="K11" s="18">
        <f t="shared" si="6"/>
        <v>60.714285714285708</v>
      </c>
      <c r="L11" s="18">
        <f t="shared" si="7"/>
        <v>39.285714285714285</v>
      </c>
      <c r="M11" s="14" t="s">
        <v>32</v>
      </c>
      <c r="N11" s="17">
        <f t="shared" si="2"/>
        <v>7</v>
      </c>
      <c r="O11" s="17">
        <v>2</v>
      </c>
      <c r="P11" s="17">
        <v>5</v>
      </c>
      <c r="Q11" s="18">
        <f t="shared" si="3"/>
        <v>28.571428571428569</v>
      </c>
      <c r="R11" s="18">
        <f t="shared" si="3"/>
        <v>71.428571428571431</v>
      </c>
      <c r="S11" s="14" t="s">
        <v>43</v>
      </c>
      <c r="T11" s="17">
        <f t="shared" si="4"/>
        <v>70</v>
      </c>
      <c r="U11" s="17">
        <v>48</v>
      </c>
      <c r="V11" s="17">
        <v>22</v>
      </c>
      <c r="W11" s="18">
        <f t="shared" si="8"/>
        <v>68.571428571428569</v>
      </c>
      <c r="X11" s="18">
        <f t="shared" si="9"/>
        <v>31.428571428571427</v>
      </c>
    </row>
    <row r="12" spans="1:24" ht="70.900000000000006" customHeight="1">
      <c r="A12" s="24" t="s">
        <v>14</v>
      </c>
      <c r="B12" s="4">
        <f t="shared" si="0"/>
        <v>6</v>
      </c>
      <c r="C12" s="4">
        <v>2</v>
      </c>
      <c r="D12" s="4">
        <v>4</v>
      </c>
      <c r="E12" s="5">
        <f t="shared" si="5"/>
        <v>33.333333333333329</v>
      </c>
      <c r="F12" s="5">
        <f t="shared" si="5"/>
        <v>66.666666666666657</v>
      </c>
      <c r="G12" s="14" t="s">
        <v>24</v>
      </c>
      <c r="H12" s="17">
        <f t="shared" si="1"/>
        <v>108</v>
      </c>
      <c r="I12" s="17">
        <v>77</v>
      </c>
      <c r="J12" s="17">
        <v>31</v>
      </c>
      <c r="K12" s="18">
        <f t="shared" si="6"/>
        <v>71.296296296296291</v>
      </c>
      <c r="L12" s="18">
        <f t="shared" si="7"/>
        <v>28.703703703703702</v>
      </c>
      <c r="M12" s="14" t="s">
        <v>33</v>
      </c>
      <c r="N12" s="17">
        <f t="shared" si="2"/>
        <v>6</v>
      </c>
      <c r="O12" s="17">
        <v>4</v>
      </c>
      <c r="P12" s="17">
        <v>2</v>
      </c>
      <c r="Q12" s="18">
        <f t="shared" si="3"/>
        <v>66.666666666666657</v>
      </c>
      <c r="R12" s="18">
        <f t="shared" si="3"/>
        <v>33.333333333333329</v>
      </c>
      <c r="S12" s="14" t="s">
        <v>44</v>
      </c>
      <c r="T12" s="17">
        <f t="shared" si="4"/>
        <v>50</v>
      </c>
      <c r="U12" s="17">
        <v>35</v>
      </c>
      <c r="V12" s="17">
        <v>15</v>
      </c>
      <c r="W12" s="18">
        <f t="shared" si="8"/>
        <v>70</v>
      </c>
      <c r="X12" s="18">
        <f t="shared" si="9"/>
        <v>30</v>
      </c>
    </row>
    <row r="13" spans="1:24" ht="70.900000000000006" customHeight="1">
      <c r="A13" s="24" t="s">
        <v>15</v>
      </c>
      <c r="B13" s="4">
        <f>C13+D13</f>
        <v>8</v>
      </c>
      <c r="C13" s="4">
        <v>3</v>
      </c>
      <c r="D13" s="4">
        <v>5</v>
      </c>
      <c r="E13" s="5">
        <f>IF($B13=0,"--",C13/$B13*100)</f>
        <v>37.5</v>
      </c>
      <c r="F13" s="16">
        <f>IF($B13=0,"--",D13/$B13*100)</f>
        <v>62.5</v>
      </c>
      <c r="G13" s="14" t="s">
        <v>20</v>
      </c>
      <c r="H13" s="17">
        <f t="shared" si="1"/>
        <v>98</v>
      </c>
      <c r="I13" s="17">
        <v>69</v>
      </c>
      <c r="J13" s="17">
        <v>29</v>
      </c>
      <c r="K13" s="18">
        <f t="shared" si="6"/>
        <v>70.408163265306129</v>
      </c>
      <c r="L13" s="18">
        <f t="shared" si="7"/>
        <v>29.591836734693878</v>
      </c>
      <c r="M13" s="14" t="s">
        <v>34</v>
      </c>
      <c r="N13" s="17">
        <v>2</v>
      </c>
      <c r="O13" s="17">
        <v>2</v>
      </c>
      <c r="P13" s="23" t="s">
        <v>38</v>
      </c>
      <c r="Q13" s="18">
        <f t="shared" ref="Q13:R16" si="10">IF($N13=0,"--",O13/$N13*100)</f>
        <v>100</v>
      </c>
      <c r="R13" s="23" t="s">
        <v>38</v>
      </c>
      <c r="S13" s="14" t="s">
        <v>45</v>
      </c>
      <c r="T13" s="17">
        <f t="shared" si="4"/>
        <v>50</v>
      </c>
      <c r="U13" s="17">
        <v>35</v>
      </c>
      <c r="V13" s="23">
        <v>15</v>
      </c>
      <c r="W13" s="18">
        <f t="shared" si="8"/>
        <v>70</v>
      </c>
      <c r="X13" s="18">
        <f t="shared" si="9"/>
        <v>30</v>
      </c>
    </row>
    <row r="14" spans="1:24" ht="70.900000000000006" customHeight="1">
      <c r="A14" s="24"/>
      <c r="B14" s="4"/>
      <c r="C14" s="4"/>
      <c r="D14" s="4"/>
      <c r="E14" s="5"/>
      <c r="F14" s="5"/>
      <c r="G14" s="14" t="s">
        <v>25</v>
      </c>
      <c r="H14" s="17">
        <f t="shared" si="1"/>
        <v>39</v>
      </c>
      <c r="I14" s="17">
        <v>32</v>
      </c>
      <c r="J14" s="17">
        <v>7</v>
      </c>
      <c r="K14" s="18">
        <f t="shared" si="6"/>
        <v>82.051282051282044</v>
      </c>
      <c r="L14" s="18">
        <f t="shared" si="7"/>
        <v>17.948717948717949</v>
      </c>
      <c r="M14" s="14" t="s">
        <v>35</v>
      </c>
      <c r="N14" s="17">
        <v>2</v>
      </c>
      <c r="O14" s="17">
        <v>2</v>
      </c>
      <c r="P14" s="23" t="s">
        <v>38</v>
      </c>
      <c r="Q14" s="18">
        <f t="shared" si="10"/>
        <v>100</v>
      </c>
      <c r="R14" s="23" t="s">
        <v>38</v>
      </c>
      <c r="S14" s="14" t="s">
        <v>46</v>
      </c>
      <c r="T14" s="17">
        <f t="shared" si="4"/>
        <v>23</v>
      </c>
      <c r="U14" s="17">
        <v>12</v>
      </c>
      <c r="V14" s="23">
        <v>11</v>
      </c>
      <c r="W14" s="18">
        <f t="shared" si="8"/>
        <v>52.173913043478258</v>
      </c>
      <c r="X14" s="18">
        <f t="shared" si="9"/>
        <v>47.826086956521742</v>
      </c>
    </row>
    <row r="15" spans="1:24" ht="70.900000000000006" customHeight="1">
      <c r="A15" s="24"/>
      <c r="B15" s="4"/>
      <c r="C15" s="4"/>
      <c r="D15" s="4"/>
      <c r="E15" s="5"/>
      <c r="F15" s="5"/>
      <c r="G15" s="14" t="s">
        <v>17</v>
      </c>
      <c r="H15" s="17">
        <f t="shared" si="1"/>
        <v>59</v>
      </c>
      <c r="I15" s="17">
        <v>43</v>
      </c>
      <c r="J15" s="17">
        <v>16</v>
      </c>
      <c r="K15" s="18">
        <f t="shared" si="6"/>
        <v>72.881355932203391</v>
      </c>
      <c r="L15" s="18">
        <f t="shared" si="7"/>
        <v>27.118644067796609</v>
      </c>
      <c r="M15" s="14" t="s">
        <v>36</v>
      </c>
      <c r="N15" s="17">
        <f t="shared" si="2"/>
        <v>12</v>
      </c>
      <c r="O15" s="17">
        <v>7</v>
      </c>
      <c r="P15" s="17">
        <v>5</v>
      </c>
      <c r="Q15" s="18">
        <f t="shared" si="10"/>
        <v>58.333333333333336</v>
      </c>
      <c r="R15" s="18">
        <f t="shared" si="10"/>
        <v>41.666666666666671</v>
      </c>
      <c r="S15" s="14" t="s">
        <v>47</v>
      </c>
      <c r="T15" s="17">
        <f>U15+V15</f>
        <v>20</v>
      </c>
      <c r="U15" s="17">
        <v>12</v>
      </c>
      <c r="V15" s="17">
        <v>8</v>
      </c>
      <c r="W15" s="18">
        <f t="shared" si="8"/>
        <v>60</v>
      </c>
      <c r="X15" s="18">
        <f t="shared" si="9"/>
        <v>40</v>
      </c>
    </row>
    <row r="16" spans="1:24" ht="70.900000000000006" customHeight="1">
      <c r="A16" s="24"/>
      <c r="B16" s="4"/>
      <c r="C16" s="4"/>
      <c r="D16" s="4"/>
      <c r="E16" s="5"/>
      <c r="F16" s="5"/>
      <c r="G16" s="14" t="s">
        <v>18</v>
      </c>
      <c r="H16" s="17">
        <f t="shared" si="1"/>
        <v>51</v>
      </c>
      <c r="I16" s="17">
        <v>36</v>
      </c>
      <c r="J16" s="17">
        <v>15</v>
      </c>
      <c r="K16" s="18">
        <f t="shared" si="6"/>
        <v>70.588235294117652</v>
      </c>
      <c r="L16" s="18">
        <f t="shared" si="7"/>
        <v>29.411764705882355</v>
      </c>
      <c r="M16" s="14" t="s">
        <v>37</v>
      </c>
      <c r="N16" s="17">
        <f t="shared" si="2"/>
        <v>12</v>
      </c>
      <c r="O16" s="17">
        <v>7</v>
      </c>
      <c r="P16" s="17">
        <v>5</v>
      </c>
      <c r="Q16" s="18">
        <f t="shared" si="10"/>
        <v>58.333333333333336</v>
      </c>
      <c r="R16" s="18">
        <f t="shared" si="10"/>
        <v>41.666666666666671</v>
      </c>
      <c r="S16" s="14"/>
      <c r="T16" s="17"/>
      <c r="U16" s="17"/>
      <c r="V16" s="17"/>
      <c r="W16" s="18"/>
      <c r="X16" s="18"/>
    </row>
    <row r="17" spans="1:24" ht="70.900000000000006" customHeight="1">
      <c r="A17" s="24"/>
      <c r="B17" s="4"/>
      <c r="C17" s="4"/>
      <c r="D17" s="4"/>
      <c r="E17" s="5"/>
      <c r="F17" s="5"/>
      <c r="G17" s="14" t="s">
        <v>26</v>
      </c>
      <c r="H17" s="17">
        <f t="shared" si="1"/>
        <v>4</v>
      </c>
      <c r="I17" s="17">
        <v>4</v>
      </c>
      <c r="J17" s="17">
        <v>0</v>
      </c>
      <c r="K17" s="18">
        <f t="shared" si="6"/>
        <v>100</v>
      </c>
      <c r="L17" s="18">
        <f t="shared" si="7"/>
        <v>0</v>
      </c>
      <c r="M17" s="14"/>
      <c r="N17" s="17"/>
      <c r="O17" s="17"/>
      <c r="P17" s="17"/>
      <c r="Q17" s="18"/>
      <c r="R17" s="18"/>
      <c r="S17" s="14"/>
      <c r="T17" s="17"/>
      <c r="U17" s="17"/>
      <c r="V17" s="17"/>
      <c r="W17" s="18"/>
      <c r="X17" s="18"/>
    </row>
    <row r="18" spans="1:24" ht="70.900000000000006" customHeight="1">
      <c r="A18" s="28"/>
      <c r="B18" s="12"/>
      <c r="C18" s="12"/>
      <c r="D18" s="12"/>
      <c r="E18" s="13"/>
      <c r="F18" s="13"/>
      <c r="G18" s="27" t="s">
        <v>27</v>
      </c>
      <c r="H18" s="19">
        <f>I18+J18</f>
        <v>4</v>
      </c>
      <c r="I18" s="19">
        <v>2</v>
      </c>
      <c r="J18" s="19">
        <v>2</v>
      </c>
      <c r="K18" s="20">
        <f>IF($H18=0,"--",I18/$H18*100)</f>
        <v>50</v>
      </c>
      <c r="L18" s="22">
        <f>IF($H18=0,"--",J18/$H18*100)</f>
        <v>50</v>
      </c>
      <c r="M18" s="27"/>
      <c r="N18" s="19"/>
      <c r="O18" s="19"/>
      <c r="P18" s="19"/>
      <c r="Q18" s="20"/>
      <c r="R18" s="20"/>
      <c r="S18" s="27"/>
      <c r="T18" s="19"/>
      <c r="U18" s="19"/>
      <c r="V18" s="19"/>
      <c r="W18" s="20"/>
      <c r="X18" s="20"/>
    </row>
    <row r="19" spans="1:24" ht="24" customHeight="1">
      <c r="A19" s="24"/>
      <c r="B19" s="4"/>
      <c r="C19" s="4"/>
      <c r="D19" s="4"/>
      <c r="E19" s="5"/>
      <c r="F19" s="5"/>
      <c r="G19" s="24"/>
      <c r="H19" s="17"/>
      <c r="I19" s="17"/>
      <c r="J19" s="17"/>
      <c r="K19" s="18"/>
      <c r="L19" s="18"/>
      <c r="M19" s="24"/>
      <c r="N19" s="17"/>
      <c r="O19" s="17"/>
      <c r="P19" s="17"/>
      <c r="Q19" s="18"/>
      <c r="R19" s="18"/>
      <c r="S19" s="24"/>
      <c r="T19" s="17"/>
      <c r="U19" s="17"/>
      <c r="V19" s="17"/>
      <c r="W19" s="18"/>
      <c r="X19" s="18"/>
    </row>
    <row r="20" spans="1:24" ht="25.9" customHeight="1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24" ht="25.9" customHeight="1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24" ht="25.9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24" ht="25.9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24" ht="25.9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24" ht="27.6" customHeight="1">
      <c r="A25" s="67" t="s">
        <v>48</v>
      </c>
      <c r="B25" s="67"/>
      <c r="C25" s="67"/>
      <c r="D25" s="67"/>
      <c r="E25" s="67"/>
      <c r="F25" s="67"/>
      <c r="G25" s="67" t="s">
        <v>56</v>
      </c>
      <c r="H25" s="67"/>
      <c r="I25" s="67"/>
      <c r="J25" s="67"/>
      <c r="K25" s="67"/>
      <c r="L25" s="67"/>
      <c r="M25" s="67" t="s">
        <v>67</v>
      </c>
      <c r="N25" s="67"/>
      <c r="O25" s="67"/>
      <c r="P25" s="67"/>
      <c r="Q25" s="67"/>
      <c r="R25" s="67"/>
      <c r="S25" s="67" t="s">
        <v>81</v>
      </c>
      <c r="T25" s="67"/>
      <c r="U25" s="67"/>
      <c r="V25" s="67"/>
      <c r="W25" s="67"/>
      <c r="X25" s="67"/>
    </row>
    <row r="26" spans="1:24" ht="22.9" customHeight="1">
      <c r="A26" s="68" t="s">
        <v>6</v>
      </c>
      <c r="B26" s="70" t="s">
        <v>9</v>
      </c>
      <c r="C26" s="3"/>
      <c r="D26" s="2"/>
      <c r="E26" s="72" t="s">
        <v>3</v>
      </c>
      <c r="F26" s="78"/>
      <c r="G26" s="68" t="s">
        <v>6</v>
      </c>
      <c r="H26" s="70" t="s">
        <v>9</v>
      </c>
      <c r="I26" s="3"/>
      <c r="J26" s="2"/>
      <c r="K26" s="72" t="s">
        <v>3</v>
      </c>
      <c r="L26" s="78"/>
      <c r="M26" s="68" t="s">
        <v>6</v>
      </c>
      <c r="N26" s="70" t="s">
        <v>9</v>
      </c>
      <c r="O26" s="3"/>
      <c r="P26" s="2"/>
      <c r="Q26" s="72" t="s">
        <v>3</v>
      </c>
      <c r="R26" s="78"/>
      <c r="S26" s="68" t="s">
        <v>6</v>
      </c>
      <c r="T26" s="70" t="s">
        <v>9</v>
      </c>
      <c r="U26" s="3"/>
      <c r="V26" s="2"/>
      <c r="W26" s="72" t="s">
        <v>3</v>
      </c>
      <c r="X26" s="73"/>
    </row>
    <row r="27" spans="1:24" ht="31.9" customHeight="1">
      <c r="A27" s="69"/>
      <c r="B27" s="71"/>
      <c r="C27" s="6" t="s">
        <v>1</v>
      </c>
      <c r="D27" s="6" t="s">
        <v>2</v>
      </c>
      <c r="E27" s="8" t="s">
        <v>0</v>
      </c>
      <c r="F27" s="8" t="s">
        <v>2</v>
      </c>
      <c r="G27" s="69"/>
      <c r="H27" s="71"/>
      <c r="I27" s="6" t="s">
        <v>1</v>
      </c>
      <c r="J27" s="6" t="s">
        <v>2</v>
      </c>
      <c r="K27" s="8" t="s">
        <v>0</v>
      </c>
      <c r="L27" s="8" t="s">
        <v>2</v>
      </c>
      <c r="M27" s="69"/>
      <c r="N27" s="71"/>
      <c r="O27" s="6" t="s">
        <v>1</v>
      </c>
      <c r="P27" s="6" t="s">
        <v>2</v>
      </c>
      <c r="Q27" s="8" t="s">
        <v>0</v>
      </c>
      <c r="R27" s="8" t="s">
        <v>2</v>
      </c>
      <c r="S27" s="69"/>
      <c r="T27" s="71"/>
      <c r="U27" s="6" t="s">
        <v>1</v>
      </c>
      <c r="V27" s="6" t="s">
        <v>2</v>
      </c>
      <c r="W27" s="8" t="s">
        <v>0</v>
      </c>
      <c r="X27" s="7" t="s">
        <v>2</v>
      </c>
    </row>
    <row r="28" spans="1:24" ht="30" customHeight="1">
      <c r="A28" s="3" t="s">
        <v>4</v>
      </c>
      <c r="B28" s="4">
        <f t="shared" ref="B28:B33" si="11">C28+D28</f>
        <v>354</v>
      </c>
      <c r="C28" s="51">
        <f>SUM(C29:C40)</f>
        <v>232</v>
      </c>
      <c r="D28" s="51">
        <f>SUM(D29:D40)</f>
        <v>122</v>
      </c>
      <c r="E28" s="5">
        <f t="shared" ref="E28:E33" si="12">IF($B28=0,"--",C28/$B28*100)</f>
        <v>65.536723163841799</v>
      </c>
      <c r="F28" s="16">
        <f t="shared" ref="F28:F33" si="13">IF($B28=0,"--",D28/$B28*100)</f>
        <v>34.463276836158194</v>
      </c>
      <c r="G28" s="3" t="s">
        <v>4</v>
      </c>
      <c r="H28" s="31">
        <f>SUM(I28:J28)</f>
        <v>157</v>
      </c>
      <c r="I28" s="52">
        <f>SUM(I29:I40)</f>
        <v>100</v>
      </c>
      <c r="J28" s="52">
        <f>SUM(J29:J40)</f>
        <v>57</v>
      </c>
      <c r="K28" s="33">
        <f>IF($H28=0,"--",I28/$H28*100)</f>
        <v>63.694267515923563</v>
      </c>
      <c r="L28" s="39">
        <f>IF($H28=0,"--",J28/$H28*100)</f>
        <v>36.30573248407643</v>
      </c>
      <c r="M28" s="3" t="s">
        <v>4</v>
      </c>
      <c r="N28" s="31">
        <f>SUM(O28:P28)</f>
        <v>183</v>
      </c>
      <c r="O28" s="52">
        <f>SUM(O29:O40)</f>
        <v>135</v>
      </c>
      <c r="P28" s="52">
        <f>SUM(P29:P40)</f>
        <v>48</v>
      </c>
      <c r="Q28" s="33">
        <f>IF($N28=0,"--",O28/$N28*100)</f>
        <v>73.770491803278688</v>
      </c>
      <c r="R28" s="39">
        <f>IF($N28=0,"--",P28/$N28*100)</f>
        <v>26.229508196721312</v>
      </c>
      <c r="S28" s="3" t="s">
        <v>4</v>
      </c>
      <c r="T28" s="31">
        <f>SUM(U28:V28)</f>
        <v>146</v>
      </c>
      <c r="U28" s="52">
        <f>SUM(U29:U39)</f>
        <v>106</v>
      </c>
      <c r="V28" s="52">
        <f>SUM(V29:V39)</f>
        <v>40</v>
      </c>
      <c r="W28" s="33">
        <f>U28/T28*100</f>
        <v>72.602739726027394</v>
      </c>
      <c r="X28" s="33">
        <f>V28/T28*100</f>
        <v>27.397260273972602</v>
      </c>
    </row>
    <row r="29" spans="1:24" ht="70.150000000000006" customHeight="1">
      <c r="A29" s="24" t="s">
        <v>50</v>
      </c>
      <c r="B29" s="4">
        <f t="shared" si="11"/>
        <v>11</v>
      </c>
      <c r="C29" s="4">
        <v>8</v>
      </c>
      <c r="D29" s="4">
        <v>3</v>
      </c>
      <c r="E29" s="5">
        <f t="shared" si="12"/>
        <v>72.727272727272734</v>
      </c>
      <c r="F29" s="16">
        <f t="shared" si="13"/>
        <v>27.27272727272727</v>
      </c>
      <c r="G29" s="30" t="s">
        <v>57</v>
      </c>
      <c r="H29" s="31">
        <f>SUM(I29:J29)</f>
        <v>1</v>
      </c>
      <c r="I29" s="31">
        <v>1</v>
      </c>
      <c r="J29" s="31">
        <v>0</v>
      </c>
      <c r="K29" s="33">
        <f t="shared" ref="K29:K35" si="14">IF($H29=0,"--",I29/$H29*100)</f>
        <v>100</v>
      </c>
      <c r="L29" s="39">
        <f t="shared" ref="L29:L35" si="15">IF($H29=0,"--",J29/$H29*100)</f>
        <v>0</v>
      </c>
      <c r="M29" s="36" t="s">
        <v>68</v>
      </c>
      <c r="N29" s="31">
        <f>O29+P29</f>
        <v>4</v>
      </c>
      <c r="O29" s="31">
        <v>4</v>
      </c>
      <c r="P29" s="31">
        <v>0</v>
      </c>
      <c r="Q29" s="33">
        <f t="shared" ref="Q29:Q40" si="16">IF($N29=0,"--",O29/$N29*100)</f>
        <v>100</v>
      </c>
      <c r="R29" s="39">
        <f t="shared" ref="R29:R40" si="17">IF($N29=0,"--",P29/$N29*100)</f>
        <v>0</v>
      </c>
      <c r="S29" s="36" t="s">
        <v>82</v>
      </c>
      <c r="T29" s="31">
        <f>SUM(U29:V29)</f>
        <v>15</v>
      </c>
      <c r="U29" s="31">
        <v>7</v>
      </c>
      <c r="V29" s="31">
        <v>8</v>
      </c>
      <c r="W29" s="33">
        <f>U29/T29*100</f>
        <v>46.666666666666664</v>
      </c>
      <c r="X29" s="33">
        <f>V29/T29*100</f>
        <v>53.333333333333336</v>
      </c>
    </row>
    <row r="30" spans="1:24" ht="70.150000000000006" customHeight="1">
      <c r="A30" s="24" t="s">
        <v>51</v>
      </c>
      <c r="B30" s="4">
        <f t="shared" si="11"/>
        <v>5</v>
      </c>
      <c r="C30" s="4">
        <v>3</v>
      </c>
      <c r="D30" s="4">
        <v>2</v>
      </c>
      <c r="E30" s="5">
        <f t="shared" si="12"/>
        <v>60</v>
      </c>
      <c r="F30" s="16">
        <f t="shared" si="13"/>
        <v>40</v>
      </c>
      <c r="G30" s="30" t="s">
        <v>58</v>
      </c>
      <c r="H30" s="31">
        <f t="shared" ref="H30:H37" si="18">SUM(I30:J30)</f>
        <v>33</v>
      </c>
      <c r="I30" s="31">
        <v>24</v>
      </c>
      <c r="J30" s="31">
        <v>9</v>
      </c>
      <c r="K30" s="33">
        <f t="shared" si="14"/>
        <v>72.727272727272734</v>
      </c>
      <c r="L30" s="39">
        <f t="shared" si="15"/>
        <v>27.27272727272727</v>
      </c>
      <c r="M30" s="36" t="s">
        <v>69</v>
      </c>
      <c r="N30" s="31">
        <f t="shared" ref="N30:N40" si="19">O30+P30</f>
        <v>37</v>
      </c>
      <c r="O30" s="31">
        <v>29</v>
      </c>
      <c r="P30" s="31">
        <v>8</v>
      </c>
      <c r="Q30" s="33">
        <f t="shared" si="16"/>
        <v>78.378378378378372</v>
      </c>
      <c r="R30" s="39">
        <f t="shared" si="17"/>
        <v>21.621621621621621</v>
      </c>
      <c r="S30" s="36" t="s">
        <v>83</v>
      </c>
      <c r="T30" s="31">
        <f t="shared" ref="T30:T39" si="20">SUM(U30:V30)</f>
        <v>8</v>
      </c>
      <c r="U30" s="31">
        <v>5</v>
      </c>
      <c r="V30" s="31">
        <v>3</v>
      </c>
      <c r="W30" s="33">
        <f t="shared" ref="W30:W39" si="21">U30/T30*100</f>
        <v>62.5</v>
      </c>
      <c r="X30" s="33">
        <f t="shared" ref="X30:X39" si="22">V30/T30*100</f>
        <v>37.5</v>
      </c>
    </row>
    <row r="31" spans="1:24" ht="82.5">
      <c r="A31" s="24" t="s">
        <v>52</v>
      </c>
      <c r="B31" s="4">
        <f t="shared" si="11"/>
        <v>8</v>
      </c>
      <c r="C31" s="4">
        <v>5</v>
      </c>
      <c r="D31" s="4">
        <v>3</v>
      </c>
      <c r="E31" s="5">
        <f t="shared" si="12"/>
        <v>62.5</v>
      </c>
      <c r="F31" s="16">
        <f t="shared" si="13"/>
        <v>37.5</v>
      </c>
      <c r="G31" s="30" t="s">
        <v>59</v>
      </c>
      <c r="H31" s="31">
        <f t="shared" si="18"/>
        <v>3</v>
      </c>
      <c r="I31" s="31">
        <v>2</v>
      </c>
      <c r="J31" s="31">
        <v>1</v>
      </c>
      <c r="K31" s="33">
        <f t="shared" si="14"/>
        <v>66.666666666666657</v>
      </c>
      <c r="L31" s="39">
        <f t="shared" si="15"/>
        <v>33.333333333333329</v>
      </c>
      <c r="M31" s="36" t="s">
        <v>70</v>
      </c>
      <c r="N31" s="31">
        <f t="shared" si="19"/>
        <v>19</v>
      </c>
      <c r="O31" s="31">
        <v>16</v>
      </c>
      <c r="P31" s="31">
        <v>3</v>
      </c>
      <c r="Q31" s="33">
        <f t="shared" si="16"/>
        <v>84.210526315789465</v>
      </c>
      <c r="R31" s="39">
        <f t="shared" si="17"/>
        <v>15.789473684210526</v>
      </c>
      <c r="S31" s="36" t="s">
        <v>84</v>
      </c>
      <c r="T31" s="31">
        <f t="shared" si="20"/>
        <v>12</v>
      </c>
      <c r="U31" s="31">
        <v>11</v>
      </c>
      <c r="V31" s="31">
        <v>1</v>
      </c>
      <c r="W31" s="33">
        <f t="shared" si="21"/>
        <v>91.666666666666657</v>
      </c>
      <c r="X31" s="33">
        <f t="shared" si="22"/>
        <v>8.3333333333333321</v>
      </c>
    </row>
    <row r="32" spans="1:24" ht="70.150000000000006" customHeight="1">
      <c r="A32" s="24" t="s">
        <v>53</v>
      </c>
      <c r="B32" s="4">
        <f t="shared" si="11"/>
        <v>315</v>
      </c>
      <c r="C32" s="4">
        <v>206</v>
      </c>
      <c r="D32" s="4">
        <v>109</v>
      </c>
      <c r="E32" s="5">
        <f t="shared" si="12"/>
        <v>65.396825396825392</v>
      </c>
      <c r="F32" s="16">
        <f t="shared" si="13"/>
        <v>34.603174603174601</v>
      </c>
      <c r="G32" s="30" t="s">
        <v>60</v>
      </c>
      <c r="H32" s="31">
        <f t="shared" si="18"/>
        <v>1</v>
      </c>
      <c r="I32" s="31">
        <v>1</v>
      </c>
      <c r="J32" s="31">
        <v>0</v>
      </c>
      <c r="K32" s="33">
        <f t="shared" si="14"/>
        <v>100</v>
      </c>
      <c r="L32" s="39">
        <f t="shared" si="15"/>
        <v>0</v>
      </c>
      <c r="M32" s="36" t="s">
        <v>76</v>
      </c>
      <c r="N32" s="31">
        <f t="shared" si="19"/>
        <v>1</v>
      </c>
      <c r="O32" s="31">
        <v>1</v>
      </c>
      <c r="P32" s="31">
        <v>0</v>
      </c>
      <c r="Q32" s="33">
        <f t="shared" si="16"/>
        <v>100</v>
      </c>
      <c r="R32" s="39">
        <f t="shared" si="17"/>
        <v>0</v>
      </c>
      <c r="S32" s="36" t="s">
        <v>85</v>
      </c>
      <c r="T32" s="31">
        <f t="shared" si="20"/>
        <v>9</v>
      </c>
      <c r="U32" s="31">
        <v>8</v>
      </c>
      <c r="V32" s="31">
        <v>1</v>
      </c>
      <c r="W32" s="33">
        <f t="shared" si="21"/>
        <v>88.888888888888886</v>
      </c>
      <c r="X32" s="33">
        <f t="shared" si="22"/>
        <v>11.111111111111111</v>
      </c>
    </row>
    <row r="33" spans="1:25" ht="70.150000000000006" customHeight="1">
      <c r="A33" s="24" t="s">
        <v>54</v>
      </c>
      <c r="B33" s="4">
        <f t="shared" si="11"/>
        <v>15</v>
      </c>
      <c r="C33" s="4">
        <v>10</v>
      </c>
      <c r="D33" s="4">
        <v>5</v>
      </c>
      <c r="E33" s="5">
        <f t="shared" si="12"/>
        <v>66.666666666666657</v>
      </c>
      <c r="F33" s="16">
        <f t="shared" si="13"/>
        <v>33.333333333333329</v>
      </c>
      <c r="G33" s="30" t="s">
        <v>61</v>
      </c>
      <c r="H33" s="31">
        <f t="shared" si="18"/>
        <v>4</v>
      </c>
      <c r="I33" s="31">
        <v>2</v>
      </c>
      <c r="J33" s="31">
        <v>2</v>
      </c>
      <c r="K33" s="33">
        <f t="shared" si="14"/>
        <v>50</v>
      </c>
      <c r="L33" s="39">
        <f t="shared" si="15"/>
        <v>50</v>
      </c>
      <c r="M33" s="36" t="s">
        <v>71</v>
      </c>
      <c r="N33" s="31">
        <f t="shared" si="19"/>
        <v>20</v>
      </c>
      <c r="O33" s="31">
        <v>13</v>
      </c>
      <c r="P33" s="31">
        <v>7</v>
      </c>
      <c r="Q33" s="33">
        <f t="shared" si="16"/>
        <v>65</v>
      </c>
      <c r="R33" s="39">
        <f t="shared" si="17"/>
        <v>35</v>
      </c>
      <c r="S33" s="36" t="s">
        <v>86</v>
      </c>
      <c r="T33" s="31">
        <f t="shared" si="20"/>
        <v>42</v>
      </c>
      <c r="U33" s="31">
        <v>29</v>
      </c>
      <c r="V33" s="31">
        <v>13</v>
      </c>
      <c r="W33" s="33">
        <f t="shared" si="21"/>
        <v>69.047619047619051</v>
      </c>
      <c r="X33" s="33">
        <f t="shared" si="22"/>
        <v>30.952380952380953</v>
      </c>
    </row>
    <row r="34" spans="1:25" ht="70.150000000000006" customHeight="1">
      <c r="A34" s="24"/>
      <c r="B34" s="4"/>
      <c r="C34" s="4"/>
      <c r="D34" s="4"/>
      <c r="E34" s="5"/>
      <c r="F34" s="16"/>
      <c r="G34" s="35" t="s">
        <v>62</v>
      </c>
      <c r="H34" s="31">
        <f>SUM(I34:J34)</f>
        <v>35</v>
      </c>
      <c r="I34" s="53">
        <v>22</v>
      </c>
      <c r="J34" s="53">
        <v>13</v>
      </c>
      <c r="K34" s="33">
        <f t="shared" si="14"/>
        <v>62.857142857142854</v>
      </c>
      <c r="L34" s="39">
        <f t="shared" si="15"/>
        <v>37.142857142857146</v>
      </c>
      <c r="M34" s="36" t="s">
        <v>72</v>
      </c>
      <c r="N34" s="31">
        <f t="shared" si="19"/>
        <v>9</v>
      </c>
      <c r="O34" s="31">
        <v>8</v>
      </c>
      <c r="P34" s="31">
        <v>1</v>
      </c>
      <c r="Q34" s="33">
        <f t="shared" si="16"/>
        <v>88.888888888888886</v>
      </c>
      <c r="R34" s="39">
        <f t="shared" si="17"/>
        <v>11.111111111111111</v>
      </c>
      <c r="S34" s="36" t="s">
        <v>87</v>
      </c>
      <c r="T34" s="31">
        <f t="shared" si="20"/>
        <v>24</v>
      </c>
      <c r="U34" s="31">
        <v>18</v>
      </c>
      <c r="V34" s="31">
        <v>6</v>
      </c>
      <c r="W34" s="33">
        <f t="shared" si="21"/>
        <v>75</v>
      </c>
      <c r="X34" s="33">
        <f t="shared" si="22"/>
        <v>25</v>
      </c>
    </row>
    <row r="35" spans="1:25" ht="70.150000000000006" customHeight="1">
      <c r="A35" s="24"/>
      <c r="B35" s="4"/>
      <c r="C35" s="4"/>
      <c r="D35" s="4"/>
      <c r="E35" s="5"/>
      <c r="F35" s="16"/>
      <c r="G35" s="30" t="s">
        <v>63</v>
      </c>
      <c r="H35" s="31">
        <f t="shared" si="18"/>
        <v>7</v>
      </c>
      <c r="I35" s="53">
        <v>7</v>
      </c>
      <c r="J35" s="53">
        <v>0</v>
      </c>
      <c r="K35" s="33">
        <f t="shared" si="14"/>
        <v>100</v>
      </c>
      <c r="L35" s="39">
        <f t="shared" si="15"/>
        <v>0</v>
      </c>
      <c r="M35" s="36" t="s">
        <v>74</v>
      </c>
      <c r="N35" s="31">
        <f t="shared" si="19"/>
        <v>8</v>
      </c>
      <c r="O35" s="31">
        <v>8</v>
      </c>
      <c r="P35" s="31">
        <v>0</v>
      </c>
      <c r="Q35" s="33">
        <f t="shared" si="16"/>
        <v>100</v>
      </c>
      <c r="R35" s="39">
        <f t="shared" si="17"/>
        <v>0</v>
      </c>
      <c r="S35" s="36" t="s">
        <v>88</v>
      </c>
      <c r="T35" s="31">
        <f t="shared" si="20"/>
        <v>10</v>
      </c>
      <c r="U35" s="31">
        <v>9</v>
      </c>
      <c r="V35" s="31">
        <v>1</v>
      </c>
      <c r="W35" s="33">
        <f t="shared" si="21"/>
        <v>90</v>
      </c>
      <c r="X35" s="33">
        <f t="shared" si="22"/>
        <v>10</v>
      </c>
    </row>
    <row r="36" spans="1:25" ht="70.150000000000006" customHeight="1">
      <c r="A36" s="24"/>
      <c r="B36" s="4"/>
      <c r="C36" s="4"/>
      <c r="D36" s="4"/>
      <c r="E36" s="5"/>
      <c r="F36" s="16"/>
      <c r="G36" s="30" t="s">
        <v>64</v>
      </c>
      <c r="H36" s="31">
        <f>SUM(I36:J36)</f>
        <v>35</v>
      </c>
      <c r="I36" s="53">
        <v>23</v>
      </c>
      <c r="J36" s="53">
        <v>12</v>
      </c>
      <c r="K36" s="33">
        <f t="shared" ref="K36:L39" si="23">IF($H36=0,"--",I36/$H36*100)</f>
        <v>65.714285714285708</v>
      </c>
      <c r="L36" s="39">
        <f t="shared" si="23"/>
        <v>34.285714285714285</v>
      </c>
      <c r="M36" s="35" t="s">
        <v>73</v>
      </c>
      <c r="N36" s="31">
        <f t="shared" si="19"/>
        <v>4</v>
      </c>
      <c r="O36" s="31">
        <v>2</v>
      </c>
      <c r="P36" s="31">
        <v>2</v>
      </c>
      <c r="Q36" s="33">
        <f t="shared" si="16"/>
        <v>50</v>
      </c>
      <c r="R36" s="39">
        <f t="shared" si="17"/>
        <v>50</v>
      </c>
      <c r="S36" s="36" t="s">
        <v>89</v>
      </c>
      <c r="T36" s="31">
        <f t="shared" si="20"/>
        <v>9</v>
      </c>
      <c r="U36" s="31">
        <v>7</v>
      </c>
      <c r="V36" s="31">
        <v>2</v>
      </c>
      <c r="W36" s="33">
        <f t="shared" si="21"/>
        <v>77.777777777777786</v>
      </c>
      <c r="X36" s="33">
        <f t="shared" si="22"/>
        <v>22.222222222222221</v>
      </c>
    </row>
    <row r="37" spans="1:25" ht="70.150000000000006" customHeight="1">
      <c r="A37" s="24"/>
      <c r="B37" s="4"/>
      <c r="C37" s="4"/>
      <c r="D37" s="4"/>
      <c r="E37" s="5"/>
      <c r="F37" s="16"/>
      <c r="G37" s="30" t="s">
        <v>65</v>
      </c>
      <c r="H37" s="31">
        <f t="shared" si="18"/>
        <v>20</v>
      </c>
      <c r="I37" s="53">
        <v>12</v>
      </c>
      <c r="J37" s="53">
        <v>8</v>
      </c>
      <c r="K37" s="33">
        <f t="shared" si="23"/>
        <v>60</v>
      </c>
      <c r="L37" s="39">
        <f t="shared" si="23"/>
        <v>40</v>
      </c>
      <c r="M37" s="36" t="s">
        <v>75</v>
      </c>
      <c r="N37" s="31">
        <f t="shared" si="19"/>
        <v>5</v>
      </c>
      <c r="O37" s="31">
        <v>2</v>
      </c>
      <c r="P37" s="31">
        <v>3</v>
      </c>
      <c r="Q37" s="33">
        <f t="shared" si="16"/>
        <v>40</v>
      </c>
      <c r="R37" s="39">
        <f t="shared" si="17"/>
        <v>60</v>
      </c>
      <c r="S37" s="36" t="s">
        <v>90</v>
      </c>
      <c r="T37" s="31">
        <f t="shared" si="20"/>
        <v>2</v>
      </c>
      <c r="U37" s="31">
        <v>2</v>
      </c>
      <c r="V37" s="31">
        <v>0</v>
      </c>
      <c r="W37" s="33">
        <f t="shared" si="21"/>
        <v>100</v>
      </c>
      <c r="X37" s="33">
        <f t="shared" si="22"/>
        <v>0</v>
      </c>
    </row>
    <row r="38" spans="1:25" ht="70.150000000000006" customHeight="1">
      <c r="A38" s="24"/>
      <c r="B38" s="4"/>
      <c r="C38" s="4"/>
      <c r="D38" s="4"/>
      <c r="E38" s="5"/>
      <c r="F38" s="16"/>
      <c r="G38" s="30" t="s">
        <v>66</v>
      </c>
      <c r="H38" s="31">
        <f>SUM(I38:J38)</f>
        <v>1</v>
      </c>
      <c r="I38" s="53">
        <v>0</v>
      </c>
      <c r="J38" s="53">
        <v>1</v>
      </c>
      <c r="K38" s="33">
        <f t="shared" si="23"/>
        <v>0</v>
      </c>
      <c r="L38" s="39">
        <f t="shared" si="23"/>
        <v>100</v>
      </c>
      <c r="M38" s="36" t="s">
        <v>78</v>
      </c>
      <c r="N38" s="31">
        <f t="shared" si="19"/>
        <v>27</v>
      </c>
      <c r="O38" s="31">
        <v>16</v>
      </c>
      <c r="P38" s="31">
        <v>11</v>
      </c>
      <c r="Q38" s="33">
        <f t="shared" si="16"/>
        <v>59.259259259259252</v>
      </c>
      <c r="R38" s="39">
        <f t="shared" si="17"/>
        <v>40.74074074074074</v>
      </c>
      <c r="S38" s="36" t="s">
        <v>91</v>
      </c>
      <c r="T38" s="31">
        <f t="shared" si="20"/>
        <v>0</v>
      </c>
      <c r="U38" s="31">
        <v>0</v>
      </c>
      <c r="V38" s="31">
        <v>0</v>
      </c>
      <c r="W38" s="33">
        <v>0</v>
      </c>
      <c r="X38" s="33">
        <v>0</v>
      </c>
    </row>
    <row r="39" spans="1:25" ht="70.150000000000006" customHeight="1">
      <c r="A39" s="24"/>
      <c r="B39" s="4"/>
      <c r="C39" s="4"/>
      <c r="D39" s="4"/>
      <c r="E39" s="5"/>
      <c r="F39" s="16"/>
      <c r="G39" s="30" t="s">
        <v>77</v>
      </c>
      <c r="H39" s="31">
        <v>17</v>
      </c>
      <c r="I39" s="53">
        <v>6</v>
      </c>
      <c r="J39" s="53">
        <v>11</v>
      </c>
      <c r="K39" s="33">
        <f t="shared" si="23"/>
        <v>35.294117647058826</v>
      </c>
      <c r="L39" s="39">
        <f t="shared" si="23"/>
        <v>64.705882352941174</v>
      </c>
      <c r="M39" s="36" t="s">
        <v>79</v>
      </c>
      <c r="N39" s="31">
        <f t="shared" si="19"/>
        <v>23</v>
      </c>
      <c r="O39" s="31">
        <v>19</v>
      </c>
      <c r="P39" s="31">
        <v>4</v>
      </c>
      <c r="Q39" s="33">
        <f t="shared" si="16"/>
        <v>82.608695652173907</v>
      </c>
      <c r="R39" s="39">
        <f t="shared" si="17"/>
        <v>17.391304347826086</v>
      </c>
      <c r="S39" s="36" t="s">
        <v>92</v>
      </c>
      <c r="T39" s="31">
        <f t="shared" si="20"/>
        <v>15</v>
      </c>
      <c r="U39" s="31">
        <v>10</v>
      </c>
      <c r="V39" s="31">
        <v>5</v>
      </c>
      <c r="W39" s="33">
        <f t="shared" si="21"/>
        <v>66.666666666666657</v>
      </c>
      <c r="X39" s="33">
        <f t="shared" si="22"/>
        <v>33.333333333333329</v>
      </c>
    </row>
    <row r="40" spans="1:25" ht="60" customHeight="1">
      <c r="A40" s="28"/>
      <c r="B40" s="12"/>
      <c r="C40" s="12"/>
      <c r="D40" s="12"/>
      <c r="E40" s="13"/>
      <c r="F40" s="29"/>
      <c r="G40" s="37"/>
      <c r="H40" s="32"/>
      <c r="I40" s="54"/>
      <c r="J40" s="54"/>
      <c r="K40" s="34"/>
      <c r="L40" s="40"/>
      <c r="M40" s="38" t="s">
        <v>80</v>
      </c>
      <c r="N40" s="32">
        <f t="shared" si="19"/>
        <v>26</v>
      </c>
      <c r="O40" s="32">
        <v>17</v>
      </c>
      <c r="P40" s="32">
        <v>9</v>
      </c>
      <c r="Q40" s="34">
        <f t="shared" si="16"/>
        <v>65.384615384615387</v>
      </c>
      <c r="R40" s="40">
        <f t="shared" si="17"/>
        <v>34.615384615384613</v>
      </c>
      <c r="S40" s="42"/>
      <c r="T40" s="32"/>
      <c r="U40" s="32"/>
      <c r="V40" s="32"/>
      <c r="W40" s="34"/>
      <c r="X40" s="34"/>
    </row>
    <row r="41" spans="1:25" ht="30.6" customHeight="1">
      <c r="A41" s="1" t="s">
        <v>7</v>
      </c>
      <c r="B41" s="1"/>
      <c r="C41" s="1"/>
      <c r="D41" s="1"/>
      <c r="E41" s="1"/>
      <c r="F41" s="1"/>
      <c r="T41" s="31"/>
      <c r="W41" s="33"/>
      <c r="X41" s="33"/>
    </row>
    <row r="42" spans="1:25" ht="30.6" customHeight="1">
      <c r="A42" s="1" t="s">
        <v>8</v>
      </c>
      <c r="B42" s="1"/>
      <c r="C42" s="1"/>
      <c r="D42" s="1"/>
      <c r="E42" s="1"/>
      <c r="F42" s="1"/>
      <c r="M42" s="41"/>
      <c r="T42" s="31"/>
      <c r="W42" s="33"/>
      <c r="X42" s="33"/>
    </row>
    <row r="43" spans="1:25" ht="30.6" customHeight="1">
      <c r="A43" s="1"/>
      <c r="B43" s="1"/>
      <c r="C43" s="1"/>
      <c r="D43" s="1"/>
      <c r="E43" s="1"/>
      <c r="F43" s="1"/>
      <c r="M43" s="41"/>
      <c r="T43" s="31"/>
      <c r="W43" s="33"/>
      <c r="X43" s="33"/>
    </row>
    <row r="44" spans="1:25" ht="20.25" customHeight="1">
      <c r="A44" s="60" t="s">
        <v>93</v>
      </c>
      <c r="B44" s="60"/>
      <c r="C44" s="60"/>
      <c r="D44" s="60"/>
      <c r="E44" s="60"/>
      <c r="F44" s="60"/>
      <c r="G44" s="79" t="s">
        <v>117</v>
      </c>
      <c r="H44" s="79"/>
      <c r="I44" s="79"/>
      <c r="J44" s="79"/>
      <c r="K44" s="79"/>
      <c r="L44" s="79"/>
    </row>
    <row r="45" spans="1:25" ht="17.25" customHeight="1">
      <c r="A45" s="61" t="s">
        <v>6</v>
      </c>
      <c r="B45" s="63" t="s">
        <v>9</v>
      </c>
      <c r="C45" s="48"/>
      <c r="D45" s="49"/>
      <c r="E45" s="65" t="s">
        <v>3</v>
      </c>
      <c r="F45" s="66"/>
      <c r="G45" s="80" t="s">
        <v>6</v>
      </c>
      <c r="H45" s="81" t="s">
        <v>9</v>
      </c>
      <c r="I45" s="82"/>
      <c r="J45" s="83"/>
      <c r="K45" s="84" t="s">
        <v>3</v>
      </c>
      <c r="L45" s="85"/>
    </row>
    <row r="46" spans="1:25" ht="45" customHeight="1">
      <c r="A46" s="62"/>
      <c r="B46" s="64"/>
      <c r="C46" s="45" t="s">
        <v>1</v>
      </c>
      <c r="D46" s="45" t="s">
        <v>2</v>
      </c>
      <c r="E46" s="46" t="s">
        <v>0</v>
      </c>
      <c r="F46" s="47" t="s">
        <v>2</v>
      </c>
      <c r="G46" s="86"/>
      <c r="H46" s="87"/>
      <c r="I46" s="88" t="s">
        <v>1</v>
      </c>
      <c r="J46" s="88" t="s">
        <v>2</v>
      </c>
      <c r="K46" s="89" t="s">
        <v>0</v>
      </c>
      <c r="L46" s="89" t="s">
        <v>2</v>
      </c>
    </row>
    <row r="47" spans="1:25" ht="32.25" customHeight="1">
      <c r="A47" s="3" t="s">
        <v>94</v>
      </c>
      <c r="B47" s="55">
        <f>SUM(B48:B69)</f>
        <v>330</v>
      </c>
      <c r="C47" s="56">
        <f>SUM(C48:C69)</f>
        <v>229</v>
      </c>
      <c r="D47" s="56">
        <f>SUM(D48:D69)</f>
        <v>101</v>
      </c>
      <c r="E47" s="57">
        <f>IF($B47=0,"--",C47/$B47*100)</f>
        <v>69.393939393939391</v>
      </c>
      <c r="F47" s="57">
        <f>IF($B47=0,"--",D47/$B47*100)</f>
        <v>30.606060606060602</v>
      </c>
      <c r="G47" s="90" t="s">
        <v>4</v>
      </c>
      <c r="H47" s="91">
        <f>SUM(I47:J47)</f>
        <v>209</v>
      </c>
      <c r="I47" s="92">
        <f>SUM(I48:I58)</f>
        <v>145</v>
      </c>
      <c r="J47" s="92">
        <f>SUM(J48:J58)</f>
        <v>64</v>
      </c>
      <c r="K47" s="93">
        <f>I47/H47*100</f>
        <v>69.377990430622006</v>
      </c>
      <c r="L47" s="94">
        <f>J47/H47*100</f>
        <v>30.62200956937799</v>
      </c>
      <c r="M47" s="44"/>
      <c r="R47" s="43"/>
      <c r="S47" s="43"/>
      <c r="X47" s="43"/>
      <c r="Y47" s="43"/>
    </row>
    <row r="48" spans="1:25" ht="49.5">
      <c r="A48" s="50" t="s">
        <v>95</v>
      </c>
      <c r="B48" s="55">
        <v>22</v>
      </c>
      <c r="C48" s="55">
        <v>12</v>
      </c>
      <c r="D48" s="55">
        <v>10</v>
      </c>
      <c r="E48" s="57">
        <v>54.54545454545454</v>
      </c>
      <c r="F48" s="57">
        <v>45.454545454545453</v>
      </c>
      <c r="G48" s="95" t="s">
        <v>118</v>
      </c>
      <c r="H48" s="96">
        <f>SUM(I48:J48)</f>
        <v>10</v>
      </c>
      <c r="I48" s="96">
        <v>2</v>
      </c>
      <c r="J48" s="96">
        <v>8</v>
      </c>
      <c r="K48" s="97">
        <f>I48/H48*100</f>
        <v>20</v>
      </c>
      <c r="L48" s="98">
        <f>J48/H48*100</f>
        <v>80</v>
      </c>
      <c r="M48" s="44"/>
      <c r="R48" s="43"/>
      <c r="S48" s="43"/>
      <c r="X48" s="43"/>
      <c r="Y48" s="43"/>
    </row>
    <row r="49" spans="1:25" ht="49.5">
      <c r="A49" s="50" t="s">
        <v>96</v>
      </c>
      <c r="B49" s="55">
        <v>33</v>
      </c>
      <c r="C49" s="55">
        <v>19</v>
      </c>
      <c r="D49" s="55">
        <v>14</v>
      </c>
      <c r="E49" s="57">
        <v>57.575757575757578</v>
      </c>
      <c r="F49" s="57">
        <v>42.424242424242422</v>
      </c>
      <c r="G49" s="95" t="s">
        <v>119</v>
      </c>
      <c r="H49" s="96">
        <f t="shared" ref="H49:H63" si="24">SUM(I49:J49)</f>
        <v>0</v>
      </c>
      <c r="I49" s="96">
        <v>0</v>
      </c>
      <c r="J49" s="96">
        <v>0</v>
      </c>
      <c r="K49" s="97">
        <v>0</v>
      </c>
      <c r="L49" s="98">
        <v>0</v>
      </c>
      <c r="R49" s="43"/>
      <c r="S49" s="43"/>
      <c r="X49" s="43"/>
      <c r="Y49" s="43"/>
    </row>
    <row r="50" spans="1:25" ht="49.5">
      <c r="A50" s="50" t="s">
        <v>97</v>
      </c>
      <c r="B50" s="55">
        <v>18</v>
      </c>
      <c r="C50" s="55">
        <v>10</v>
      </c>
      <c r="D50" s="55">
        <v>8</v>
      </c>
      <c r="E50" s="57">
        <v>55.555555555555557</v>
      </c>
      <c r="F50" s="57">
        <v>44.444444444444443</v>
      </c>
      <c r="G50" s="95" t="s">
        <v>120</v>
      </c>
      <c r="H50" s="96">
        <f t="shared" si="24"/>
        <v>30</v>
      </c>
      <c r="I50" s="96">
        <v>19</v>
      </c>
      <c r="J50" s="96">
        <v>11</v>
      </c>
      <c r="K50" s="97">
        <f t="shared" ref="K50:K61" si="25">I50/H50*100</f>
        <v>63.333333333333329</v>
      </c>
      <c r="L50" s="98">
        <f t="shared" ref="L50:L61" si="26">J50/H50*100</f>
        <v>36.666666666666664</v>
      </c>
      <c r="R50" s="43"/>
      <c r="S50" s="43"/>
      <c r="X50" s="43"/>
      <c r="Y50" s="43"/>
    </row>
    <row r="51" spans="1:25" ht="49.5">
      <c r="A51" s="50" t="s">
        <v>98</v>
      </c>
      <c r="B51" s="55">
        <v>2</v>
      </c>
      <c r="C51" s="55">
        <v>2</v>
      </c>
      <c r="D51" s="55">
        <v>0</v>
      </c>
      <c r="E51" s="57">
        <v>100</v>
      </c>
      <c r="F51" s="57">
        <v>0</v>
      </c>
      <c r="G51" s="95" t="s">
        <v>121</v>
      </c>
      <c r="H51" s="96">
        <f t="shared" si="24"/>
        <v>2</v>
      </c>
      <c r="I51" s="96">
        <v>0</v>
      </c>
      <c r="J51" s="96">
        <v>2</v>
      </c>
      <c r="K51" s="97">
        <f t="shared" si="25"/>
        <v>0</v>
      </c>
      <c r="L51" s="98">
        <f t="shared" si="26"/>
        <v>100</v>
      </c>
      <c r="R51" s="43"/>
      <c r="S51" s="43"/>
      <c r="X51" s="43"/>
      <c r="Y51" s="43"/>
    </row>
    <row r="52" spans="1:25" ht="49.5">
      <c r="A52" s="50" t="s">
        <v>99</v>
      </c>
      <c r="B52" s="55">
        <v>2</v>
      </c>
      <c r="C52" s="55">
        <v>2</v>
      </c>
      <c r="D52" s="55">
        <v>0</v>
      </c>
      <c r="E52" s="57">
        <v>100</v>
      </c>
      <c r="F52" s="57">
        <v>0</v>
      </c>
      <c r="G52" s="95" t="s">
        <v>122</v>
      </c>
      <c r="H52" s="96">
        <f t="shared" si="24"/>
        <v>51</v>
      </c>
      <c r="I52" s="96">
        <v>38</v>
      </c>
      <c r="J52" s="96">
        <v>13</v>
      </c>
      <c r="K52" s="97">
        <f t="shared" si="25"/>
        <v>74.509803921568633</v>
      </c>
      <c r="L52" s="98">
        <f t="shared" si="26"/>
        <v>25.490196078431371</v>
      </c>
      <c r="R52" s="43"/>
      <c r="S52" s="43"/>
      <c r="X52" s="43"/>
      <c r="Y52" s="43"/>
    </row>
    <row r="53" spans="1:25" ht="49.5">
      <c r="A53" s="50" t="s">
        <v>100</v>
      </c>
      <c r="B53" s="55">
        <v>34</v>
      </c>
      <c r="C53" s="55">
        <v>27</v>
      </c>
      <c r="D53" s="55">
        <v>7</v>
      </c>
      <c r="E53" s="57">
        <v>79.411764705882348</v>
      </c>
      <c r="F53" s="57">
        <v>20.588235294117645</v>
      </c>
      <c r="G53" s="99" t="s">
        <v>123</v>
      </c>
      <c r="H53" s="96">
        <f t="shared" si="24"/>
        <v>4</v>
      </c>
      <c r="I53" s="96">
        <v>4</v>
      </c>
      <c r="J53" s="96">
        <v>0</v>
      </c>
      <c r="K53" s="97">
        <f t="shared" si="25"/>
        <v>100</v>
      </c>
      <c r="L53" s="98">
        <f t="shared" si="26"/>
        <v>0</v>
      </c>
      <c r="R53" s="43"/>
      <c r="S53" s="43"/>
      <c r="X53" s="43"/>
      <c r="Y53" s="43"/>
    </row>
    <row r="54" spans="1:25" ht="33">
      <c r="A54" s="50" t="s">
        <v>101</v>
      </c>
      <c r="B54" s="55">
        <v>19</v>
      </c>
      <c r="C54" s="55">
        <v>11</v>
      </c>
      <c r="D54" s="55">
        <v>8</v>
      </c>
      <c r="E54" s="57">
        <v>57.894736842105267</v>
      </c>
      <c r="F54" s="57">
        <v>42.105263157894733</v>
      </c>
      <c r="G54" s="99" t="s">
        <v>124</v>
      </c>
      <c r="H54" s="96">
        <f t="shared" si="24"/>
        <v>14</v>
      </c>
      <c r="I54" s="96">
        <v>10</v>
      </c>
      <c r="J54" s="96">
        <v>4</v>
      </c>
      <c r="K54" s="97">
        <f t="shared" si="25"/>
        <v>71.428571428571431</v>
      </c>
      <c r="L54" s="98">
        <f t="shared" si="26"/>
        <v>28.571428571428569</v>
      </c>
      <c r="R54" s="43"/>
      <c r="S54" s="43"/>
      <c r="X54" s="43"/>
      <c r="Y54" s="43"/>
    </row>
    <row r="55" spans="1:25" ht="49.5">
      <c r="A55" s="50" t="s">
        <v>102</v>
      </c>
      <c r="B55" s="55">
        <v>19</v>
      </c>
      <c r="C55" s="55">
        <v>11</v>
      </c>
      <c r="D55" s="55">
        <v>8</v>
      </c>
      <c r="E55" s="57">
        <v>57.894736842105267</v>
      </c>
      <c r="F55" s="57">
        <v>42.105263157894733</v>
      </c>
      <c r="G55" s="95" t="s">
        <v>125</v>
      </c>
      <c r="H55" s="96">
        <f t="shared" si="24"/>
        <v>13</v>
      </c>
      <c r="I55" s="96">
        <v>11</v>
      </c>
      <c r="J55" s="96">
        <v>2</v>
      </c>
      <c r="K55" s="97">
        <f t="shared" si="25"/>
        <v>84.615384615384613</v>
      </c>
      <c r="L55" s="98">
        <f t="shared" si="26"/>
        <v>15.384615384615385</v>
      </c>
      <c r="R55" s="43"/>
      <c r="S55" s="43"/>
      <c r="X55" s="43"/>
      <c r="Y55" s="43"/>
    </row>
    <row r="56" spans="1:25" ht="49.5">
      <c r="A56" s="50" t="s">
        <v>103</v>
      </c>
      <c r="B56" s="55">
        <v>3</v>
      </c>
      <c r="C56" s="55">
        <v>3</v>
      </c>
      <c r="D56" s="55">
        <v>0</v>
      </c>
      <c r="E56" s="57">
        <v>100</v>
      </c>
      <c r="F56" s="57">
        <v>0</v>
      </c>
      <c r="G56" s="99" t="s">
        <v>126</v>
      </c>
      <c r="H56" s="96">
        <f>SUM(I56:J56)</f>
        <v>12</v>
      </c>
      <c r="I56" s="96">
        <v>10</v>
      </c>
      <c r="J56" s="96">
        <v>2</v>
      </c>
      <c r="K56" s="97">
        <f>I56/H56*100</f>
        <v>83.333333333333343</v>
      </c>
      <c r="L56" s="98">
        <f>J56/H56*100</f>
        <v>16.666666666666664</v>
      </c>
      <c r="R56" s="43"/>
      <c r="S56" s="43"/>
      <c r="X56" s="43"/>
      <c r="Y56" s="43"/>
    </row>
    <row r="57" spans="1:25" ht="49.5">
      <c r="A57" s="50" t="s">
        <v>104</v>
      </c>
      <c r="B57" s="55">
        <v>3</v>
      </c>
      <c r="C57" s="55">
        <v>2</v>
      </c>
      <c r="D57" s="55">
        <v>1</v>
      </c>
      <c r="E57" s="57">
        <v>66.666666666666657</v>
      </c>
      <c r="F57" s="57">
        <v>33.333333333333329</v>
      </c>
      <c r="G57" s="99" t="s">
        <v>127</v>
      </c>
      <c r="H57" s="96">
        <f t="shared" ref="H57:H60" si="27">SUM(I57:J57)</f>
        <v>2</v>
      </c>
      <c r="I57" s="96">
        <v>2</v>
      </c>
      <c r="J57" s="96">
        <v>0</v>
      </c>
      <c r="K57" s="97">
        <f t="shared" ref="K57:K60" si="28">I57/H57*100</f>
        <v>100</v>
      </c>
      <c r="L57" s="98">
        <f t="shared" ref="L57:L60" si="29">J57/H57*100</f>
        <v>0</v>
      </c>
      <c r="R57" s="43"/>
      <c r="S57" s="43"/>
      <c r="X57" s="43"/>
      <c r="Y57" s="43"/>
    </row>
    <row r="58" spans="1:25" ht="49.5">
      <c r="A58" s="50" t="s">
        <v>105</v>
      </c>
      <c r="B58" s="55">
        <v>26</v>
      </c>
      <c r="C58" s="55">
        <v>17</v>
      </c>
      <c r="D58" s="55">
        <v>9</v>
      </c>
      <c r="E58" s="57">
        <v>65.384615384615387</v>
      </c>
      <c r="F58" s="57">
        <v>34.615384615384613</v>
      </c>
      <c r="G58" s="99" t="s">
        <v>128</v>
      </c>
      <c r="H58" s="96">
        <f t="shared" si="27"/>
        <v>71</v>
      </c>
      <c r="I58" s="96">
        <v>49</v>
      </c>
      <c r="J58" s="96">
        <v>22</v>
      </c>
      <c r="K58" s="97">
        <f t="shared" si="28"/>
        <v>69.014084507042256</v>
      </c>
      <c r="L58" s="98">
        <f t="shared" si="29"/>
        <v>30.985915492957744</v>
      </c>
      <c r="R58" s="43"/>
      <c r="S58" s="43"/>
      <c r="X58" s="43"/>
      <c r="Y58" s="43"/>
    </row>
    <row r="59" spans="1:25" ht="49.5">
      <c r="A59" s="50" t="s">
        <v>106</v>
      </c>
      <c r="B59" s="55">
        <v>19</v>
      </c>
      <c r="C59" s="55">
        <v>15</v>
      </c>
      <c r="D59" s="55">
        <v>4</v>
      </c>
      <c r="E59" s="57">
        <v>78.94736842105263</v>
      </c>
      <c r="F59" s="57">
        <v>21.052631578947366</v>
      </c>
      <c r="G59" s="99" t="s">
        <v>129</v>
      </c>
      <c r="H59" s="96">
        <f t="shared" si="27"/>
        <v>0</v>
      </c>
      <c r="I59" s="96">
        <v>0</v>
      </c>
      <c r="J59" s="96">
        <v>0</v>
      </c>
      <c r="K59" s="97">
        <v>0</v>
      </c>
      <c r="L59" s="98">
        <v>0</v>
      </c>
      <c r="R59" s="43"/>
      <c r="S59" s="43"/>
      <c r="X59" s="43"/>
      <c r="Y59" s="43"/>
    </row>
    <row r="60" spans="1:25" ht="49.5">
      <c r="A60" s="50" t="s">
        <v>107</v>
      </c>
      <c r="B60" s="55">
        <v>23</v>
      </c>
      <c r="C60" s="55">
        <v>18</v>
      </c>
      <c r="D60" s="55">
        <v>5</v>
      </c>
      <c r="E60" s="57">
        <v>78.260869565217391</v>
      </c>
      <c r="F60" s="57">
        <v>21.739130434782609</v>
      </c>
      <c r="G60" s="99" t="s">
        <v>130</v>
      </c>
      <c r="H60" s="96">
        <f t="shared" si="27"/>
        <v>22</v>
      </c>
      <c r="I60" s="96">
        <v>11</v>
      </c>
      <c r="J60" s="96">
        <v>11</v>
      </c>
      <c r="K60" s="97">
        <f t="shared" si="28"/>
        <v>50</v>
      </c>
      <c r="L60" s="98">
        <f t="shared" si="29"/>
        <v>50</v>
      </c>
      <c r="R60" s="43"/>
      <c r="S60" s="43"/>
      <c r="X60" s="43"/>
      <c r="Y60" s="43"/>
    </row>
    <row r="61" spans="1:25" ht="49.5">
      <c r="A61" s="50" t="s">
        <v>108</v>
      </c>
      <c r="B61" s="55">
        <v>27</v>
      </c>
      <c r="C61" s="55">
        <v>22</v>
      </c>
      <c r="D61" s="55">
        <v>5</v>
      </c>
      <c r="E61" s="57">
        <v>81.481481481481481</v>
      </c>
      <c r="F61" s="57">
        <v>18.518518518518519</v>
      </c>
      <c r="G61" s="99" t="s">
        <v>131</v>
      </c>
      <c r="H61" s="96">
        <f t="shared" si="24"/>
        <v>2</v>
      </c>
      <c r="I61" s="96">
        <v>2</v>
      </c>
      <c r="J61" s="96">
        <v>0</v>
      </c>
      <c r="K61" s="97">
        <f t="shared" si="25"/>
        <v>100</v>
      </c>
      <c r="L61" s="98">
        <f t="shared" si="26"/>
        <v>0</v>
      </c>
      <c r="R61" s="43"/>
      <c r="S61" s="43"/>
      <c r="X61" s="43"/>
      <c r="Y61" s="43"/>
    </row>
    <row r="62" spans="1:25" ht="49.5">
      <c r="A62" s="50" t="s">
        <v>109</v>
      </c>
      <c r="B62" s="55">
        <v>23</v>
      </c>
      <c r="C62" s="55">
        <v>13</v>
      </c>
      <c r="D62" s="55">
        <v>10</v>
      </c>
      <c r="E62" s="57">
        <v>56.521739130434781</v>
      </c>
      <c r="F62" s="57">
        <v>43.478260869565219</v>
      </c>
      <c r="G62" s="99" t="s">
        <v>132</v>
      </c>
      <c r="H62" s="96">
        <f t="shared" si="24"/>
        <v>0</v>
      </c>
      <c r="I62" s="96">
        <v>0</v>
      </c>
      <c r="J62" s="96">
        <v>0</v>
      </c>
      <c r="K62" s="97">
        <v>0</v>
      </c>
      <c r="L62" s="98">
        <v>0</v>
      </c>
      <c r="R62" s="43"/>
      <c r="S62" s="43"/>
      <c r="X62" s="43"/>
      <c r="Y62" s="43"/>
    </row>
    <row r="63" spans="1:25" ht="49.5">
      <c r="A63" s="50" t="s">
        <v>110</v>
      </c>
      <c r="B63" s="55">
        <v>12</v>
      </c>
      <c r="C63" s="55">
        <v>11</v>
      </c>
      <c r="D63" s="55">
        <v>1</v>
      </c>
      <c r="E63" s="57">
        <v>91.666666666666657</v>
      </c>
      <c r="F63" s="57">
        <v>8.3333333333333321</v>
      </c>
      <c r="G63" s="99" t="s">
        <v>133</v>
      </c>
      <c r="H63" s="96">
        <f t="shared" si="24"/>
        <v>1</v>
      </c>
      <c r="I63" s="96">
        <v>1</v>
      </c>
      <c r="J63" s="96">
        <v>0</v>
      </c>
      <c r="K63" s="97">
        <f t="shared" ref="K63" si="30">I63/H63*100</f>
        <v>100</v>
      </c>
      <c r="L63" s="98">
        <f t="shared" ref="L63" si="31">J63/H63*100</f>
        <v>0</v>
      </c>
      <c r="R63" s="43"/>
      <c r="S63" s="43"/>
      <c r="X63" s="43"/>
      <c r="Y63" s="43"/>
    </row>
    <row r="64" spans="1:25" ht="49.5">
      <c r="A64" s="50" t="s">
        <v>111</v>
      </c>
      <c r="B64" s="55">
        <v>18</v>
      </c>
      <c r="C64" s="55">
        <v>14</v>
      </c>
      <c r="D64" s="55">
        <v>4</v>
      </c>
      <c r="E64" s="57">
        <v>77.777777777777786</v>
      </c>
      <c r="F64" s="57">
        <v>22.222222222222221</v>
      </c>
      <c r="G64" s="99" t="s">
        <v>134</v>
      </c>
      <c r="H64" s="96">
        <f>SUM(I64:J64)</f>
        <v>92</v>
      </c>
      <c r="I64" s="96">
        <v>49</v>
      </c>
      <c r="J64" s="96">
        <v>43</v>
      </c>
      <c r="K64" s="97">
        <f>I64/H64*100</f>
        <v>53.260869565217398</v>
      </c>
      <c r="L64" s="98">
        <f>J64/H64*100</f>
        <v>46.739130434782609</v>
      </c>
      <c r="R64" s="43"/>
      <c r="S64" s="43"/>
      <c r="X64" s="43"/>
      <c r="Y64" s="43"/>
    </row>
    <row r="65" spans="1:12" ht="49.5">
      <c r="A65" s="50" t="s">
        <v>112</v>
      </c>
      <c r="B65" s="55">
        <v>3</v>
      </c>
      <c r="C65" s="55">
        <v>1</v>
      </c>
      <c r="D65" s="55">
        <v>2</v>
      </c>
      <c r="E65" s="57">
        <v>33.333333333333329</v>
      </c>
      <c r="F65" s="57">
        <v>66.666666666666657</v>
      </c>
      <c r="G65" s="99" t="s">
        <v>135</v>
      </c>
      <c r="H65" s="96">
        <f t="shared" ref="H65:H70" si="32">SUM(I65:J65)</f>
        <v>6</v>
      </c>
      <c r="I65" s="96">
        <f>1+2</f>
        <v>3</v>
      </c>
      <c r="J65" s="96">
        <f>2+1</f>
        <v>3</v>
      </c>
      <c r="K65" s="97">
        <f t="shared" ref="K65:K70" si="33">I65/H65*100</f>
        <v>50</v>
      </c>
      <c r="L65" s="98">
        <f t="shared" ref="L65:L70" si="34">J65/H65*100</f>
        <v>50</v>
      </c>
    </row>
    <row r="66" spans="1:12" ht="49.5">
      <c r="A66" s="50" t="s">
        <v>113</v>
      </c>
      <c r="B66" s="55">
        <v>10</v>
      </c>
      <c r="C66" s="55">
        <v>7</v>
      </c>
      <c r="D66" s="55">
        <v>3</v>
      </c>
      <c r="E66" s="57">
        <v>70</v>
      </c>
      <c r="F66" s="57">
        <v>30</v>
      </c>
      <c r="G66" s="99" t="s">
        <v>136</v>
      </c>
      <c r="H66" s="96">
        <f t="shared" si="32"/>
        <v>14</v>
      </c>
      <c r="I66" s="96">
        <f>3+4</f>
        <v>7</v>
      </c>
      <c r="J66" s="96">
        <f>3+4</f>
        <v>7</v>
      </c>
      <c r="K66" s="97">
        <f t="shared" si="33"/>
        <v>50</v>
      </c>
      <c r="L66" s="98">
        <f t="shared" si="34"/>
        <v>50</v>
      </c>
    </row>
    <row r="67" spans="1:12" ht="49.5">
      <c r="A67" s="50" t="s">
        <v>114</v>
      </c>
      <c r="B67" s="55">
        <v>4</v>
      </c>
      <c r="C67" s="55">
        <v>4</v>
      </c>
      <c r="D67" s="55">
        <v>0</v>
      </c>
      <c r="E67" s="57">
        <v>100</v>
      </c>
      <c r="F67" s="57">
        <v>0</v>
      </c>
      <c r="G67" s="99" t="s">
        <v>137</v>
      </c>
      <c r="H67" s="96">
        <f t="shared" si="32"/>
        <v>53</v>
      </c>
      <c r="I67" s="96">
        <v>33</v>
      </c>
      <c r="J67" s="96">
        <v>20</v>
      </c>
      <c r="K67" s="97">
        <f t="shared" si="33"/>
        <v>62.264150943396224</v>
      </c>
      <c r="L67" s="98">
        <f t="shared" si="34"/>
        <v>37.735849056603776</v>
      </c>
    </row>
    <row r="68" spans="1:12" ht="49.5">
      <c r="A68" s="50" t="s">
        <v>115</v>
      </c>
      <c r="B68" s="55">
        <v>7</v>
      </c>
      <c r="C68" s="55">
        <v>6</v>
      </c>
      <c r="D68" s="55">
        <v>1</v>
      </c>
      <c r="E68" s="57">
        <v>85.714285714285708</v>
      </c>
      <c r="F68" s="57">
        <v>14.285714285714285</v>
      </c>
      <c r="G68" s="99" t="s">
        <v>138</v>
      </c>
      <c r="H68" s="96">
        <f t="shared" si="32"/>
        <v>9</v>
      </c>
      <c r="I68" s="96">
        <f>4+3</f>
        <v>7</v>
      </c>
      <c r="J68" s="96">
        <f>0+2</f>
        <v>2</v>
      </c>
      <c r="K68" s="97">
        <f t="shared" si="33"/>
        <v>77.777777777777786</v>
      </c>
      <c r="L68" s="98">
        <f t="shared" si="34"/>
        <v>22.222222222222221</v>
      </c>
    </row>
    <row r="69" spans="1:12" ht="49.5">
      <c r="A69" s="38" t="s">
        <v>116</v>
      </c>
      <c r="B69" s="58">
        <v>3</v>
      </c>
      <c r="C69" s="58">
        <v>2</v>
      </c>
      <c r="D69" s="58">
        <v>1</v>
      </c>
      <c r="E69" s="59">
        <v>66.666666666666657</v>
      </c>
      <c r="F69" s="59">
        <v>33.333333333333329</v>
      </c>
      <c r="G69" s="99" t="s">
        <v>139</v>
      </c>
      <c r="H69" s="96">
        <f t="shared" si="32"/>
        <v>10</v>
      </c>
      <c r="I69" s="96">
        <v>9</v>
      </c>
      <c r="J69" s="96">
        <v>1</v>
      </c>
      <c r="K69" s="97">
        <f t="shared" si="33"/>
        <v>90</v>
      </c>
      <c r="L69" s="98">
        <f t="shared" si="34"/>
        <v>10</v>
      </c>
    </row>
    <row r="70" spans="1:12" ht="49.5">
      <c r="G70" s="100" t="s">
        <v>140</v>
      </c>
      <c r="H70" s="101">
        <f t="shared" si="32"/>
        <v>12</v>
      </c>
      <c r="I70" s="101">
        <v>11</v>
      </c>
      <c r="J70" s="101">
        <v>1</v>
      </c>
      <c r="K70" s="102">
        <f t="shared" si="33"/>
        <v>91.666666666666657</v>
      </c>
      <c r="L70" s="103">
        <f t="shared" si="34"/>
        <v>8.3333333333333321</v>
      </c>
    </row>
    <row r="71" spans="1:12">
      <c r="A71" s="1" t="s">
        <v>7</v>
      </c>
      <c r="B71" s="1"/>
    </row>
    <row r="72" spans="1:12">
      <c r="A72" s="1" t="s">
        <v>8</v>
      </c>
      <c r="B72" s="1"/>
    </row>
  </sheetData>
  <mergeCells count="41">
    <mergeCell ref="G44:L44"/>
    <mergeCell ref="G45:G46"/>
    <mergeCell ref="H45:H46"/>
    <mergeCell ref="K45:L45"/>
    <mergeCell ref="B26:B27"/>
    <mergeCell ref="E5:F5"/>
    <mergeCell ref="E26:F26"/>
    <mergeCell ref="G4:L4"/>
    <mergeCell ref="M26:M27"/>
    <mergeCell ref="G5:G6"/>
    <mergeCell ref="K26:L26"/>
    <mergeCell ref="A2:X2"/>
    <mergeCell ref="M5:M6"/>
    <mergeCell ref="M4:R4"/>
    <mergeCell ref="A4:F4"/>
    <mergeCell ref="A5:A6"/>
    <mergeCell ref="K5:L5"/>
    <mergeCell ref="S4:X4"/>
    <mergeCell ref="S5:S6"/>
    <mergeCell ref="T5:T6"/>
    <mergeCell ref="W5:X5"/>
    <mergeCell ref="N5:N6"/>
    <mergeCell ref="Q5:R5"/>
    <mergeCell ref="B5:B6"/>
    <mergeCell ref="H5:H6"/>
    <mergeCell ref="A44:F44"/>
    <mergeCell ref="A45:A46"/>
    <mergeCell ref="B45:B46"/>
    <mergeCell ref="E45:F45"/>
    <mergeCell ref="S25:X25"/>
    <mergeCell ref="S26:S27"/>
    <mergeCell ref="T26:T27"/>
    <mergeCell ref="W26:X26"/>
    <mergeCell ref="G26:G27"/>
    <mergeCell ref="H26:H27"/>
    <mergeCell ref="G25:L25"/>
    <mergeCell ref="M25:R25"/>
    <mergeCell ref="N26:N27"/>
    <mergeCell ref="Q26:R26"/>
    <mergeCell ref="A25:F25"/>
    <mergeCell ref="A26:A27"/>
  </mergeCells>
  <phoneticPr fontId="2" type="noConversion"/>
  <pageMargins left="0.70866141732283472" right="0.70866141732283472" top="0.74803149606299213" bottom="0.51289682539682535" header="0.31496062992125984" footer="0.31496062992125984"/>
  <pageSetup paperSize="9" scale="46" fitToHeight="0" orientation="landscape" r:id="rId1"/>
  <headerFooter>
    <oddFooter xml:space="preserve">&amp;C &amp;P </oddFooter>
  </headerFooter>
  <rowBreaks count="1" manualBreakCount="1">
    <brk id="43" max="23" man="1"/>
  </rowBreaks>
  <ignoredErrors>
    <ignoredError sqref="T3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項目9</vt:lpstr>
      <vt:lpstr>項目9!Print_Titles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邱智祥</cp:lastModifiedBy>
  <cp:lastPrinted>2025-10-28T05:21:37Z</cp:lastPrinted>
  <dcterms:created xsi:type="dcterms:W3CDTF">2009-05-20T05:51:10Z</dcterms:created>
  <dcterms:modified xsi:type="dcterms:W3CDTF">2026-05-05T03:29:41Z</dcterms:modified>
</cp:coreProperties>
</file>