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decide\Downloads\"/>
    </mc:Choice>
  </mc:AlternateContent>
  <xr:revisionPtr revIDLastSave="0" documentId="13_ncr:1_{0F91A827-2DB9-4788-B60D-074570B1035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桃園機場航空噪音防制費申請人數" sheetId="2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2" l="1"/>
  <c r="I15" i="2"/>
  <c r="I16" i="2"/>
  <c r="O16" i="2"/>
  <c r="M16" i="2"/>
  <c r="K16" i="2"/>
  <c r="G16" i="2"/>
  <c r="E16" i="2"/>
  <c r="C16" i="2"/>
  <c r="O15" i="2"/>
  <c r="M15" i="2"/>
  <c r="K15" i="2"/>
  <c r="E15" i="2"/>
  <c r="C15" i="2"/>
  <c r="N14" i="2"/>
  <c r="O14" i="2" s="1"/>
  <c r="L14" i="2"/>
  <c r="M14" i="2" s="1"/>
  <c r="J14" i="2"/>
  <c r="K14" i="2" s="1"/>
  <c r="H14" i="2"/>
  <c r="I14" i="2" s="1"/>
  <c r="G14" i="2"/>
  <c r="F14" i="2"/>
  <c r="D14" i="2"/>
  <c r="E14" i="2" s="1"/>
  <c r="C14" i="2" l="1"/>
  <c r="O13" i="2"/>
  <c r="O12" i="2"/>
  <c r="M13" i="2"/>
  <c r="M12" i="2"/>
  <c r="K13" i="2"/>
  <c r="K12" i="2"/>
  <c r="I13" i="2"/>
  <c r="I12" i="2"/>
  <c r="G13" i="2"/>
  <c r="G12" i="2"/>
  <c r="E13" i="2"/>
  <c r="E12" i="2"/>
  <c r="O11" i="2"/>
  <c r="M11" i="2"/>
  <c r="K11" i="2"/>
  <c r="I11" i="2"/>
  <c r="G11" i="2"/>
  <c r="E11" i="2"/>
  <c r="C13" i="2"/>
  <c r="C12" i="2"/>
  <c r="N11" i="2"/>
  <c r="L11" i="2"/>
  <c r="J11" i="2"/>
  <c r="H11" i="2"/>
  <c r="F11" i="2"/>
  <c r="D11" i="2"/>
  <c r="N8" i="2"/>
  <c r="L8" i="2"/>
  <c r="J8" i="2"/>
  <c r="H8" i="2"/>
  <c r="F8" i="2"/>
  <c r="D8" i="2"/>
  <c r="N5" i="2"/>
  <c r="L5" i="2"/>
  <c r="J5" i="2"/>
  <c r="H5" i="2"/>
  <c r="F5" i="2"/>
  <c r="C7" i="2"/>
  <c r="C6" i="2"/>
  <c r="D5" i="2"/>
  <c r="C11" i="2"/>
  <c r="C5" i="2"/>
  <c r="C10" i="2"/>
  <c r="C9" i="2"/>
  <c r="E5" i="2"/>
  <c r="O7" i="2"/>
  <c r="M7" i="2"/>
  <c r="K7" i="2"/>
  <c r="I7" i="2"/>
  <c r="G7" i="2"/>
  <c r="E7" i="2"/>
  <c r="O6" i="2"/>
  <c r="M6" i="2"/>
  <c r="K6" i="2"/>
  <c r="I6" i="2"/>
  <c r="G6" i="2"/>
  <c r="E6" i="2"/>
  <c r="O5" i="2"/>
  <c r="M5" i="2"/>
  <c r="K5" i="2"/>
  <c r="I5" i="2"/>
  <c r="G5" i="2"/>
  <c r="O10" i="2"/>
  <c r="M10" i="2"/>
  <c r="K10" i="2"/>
  <c r="I10" i="2"/>
  <c r="E10" i="2"/>
  <c r="G10" i="2"/>
  <c r="I9" i="2"/>
  <c r="M9" i="2"/>
  <c r="O9" i="2"/>
  <c r="K9" i="2"/>
  <c r="G9" i="2"/>
  <c r="E9" i="2"/>
  <c r="C8" i="2"/>
  <c r="K8" i="2"/>
  <c r="O8" i="2"/>
  <c r="M8" i="2"/>
  <c r="E8" i="2"/>
  <c r="G8" i="2"/>
  <c r="I8" i="2"/>
</calcChain>
</file>

<file path=xl/sharedStrings.xml><?xml version="1.0" encoding="utf-8"?>
<sst xmlns="http://schemas.openxmlformats.org/spreadsheetml/2006/main" count="39" uniqueCount="19">
  <si>
    <t>年 別</t>
    <phoneticPr fontId="2" type="noConversion"/>
  </si>
  <si>
    <t>性別</t>
    <phoneticPr fontId="2" type="noConversion"/>
  </si>
  <si>
    <t>總計</t>
    <phoneticPr fontId="2" type="noConversion"/>
  </si>
  <si>
    <t>21～30歲</t>
    <phoneticPr fontId="2" type="noConversion"/>
  </si>
  <si>
    <t>31～40歲</t>
    <phoneticPr fontId="2" type="noConversion"/>
  </si>
  <si>
    <t>41～50歲</t>
    <phoneticPr fontId="2" type="noConversion"/>
  </si>
  <si>
    <t>51～60歲</t>
    <phoneticPr fontId="2" type="noConversion"/>
  </si>
  <si>
    <t>超過60歲</t>
    <phoneticPr fontId="2" type="noConversion"/>
  </si>
  <si>
    <t>占比</t>
    <phoneticPr fontId="2" type="noConversion"/>
  </si>
  <si>
    <t>男</t>
    <phoneticPr fontId="2" type="noConversion"/>
  </si>
  <si>
    <t>女</t>
    <phoneticPr fontId="2" type="noConversion"/>
  </si>
  <si>
    <t>人數</t>
    <phoneticPr fontId="2" type="noConversion"/>
  </si>
  <si>
    <t>單位：人、%</t>
    <phoneticPr fontId="2" type="noConversion"/>
  </si>
  <si>
    <t>20歲以下</t>
    <phoneticPr fontId="2" type="noConversion"/>
  </si>
  <si>
    <t>桃園機場航空噪音防制費申請人數</t>
    <phoneticPr fontId="2" type="noConversion"/>
  </si>
  <si>
    <t>111年
(統計區間111.06.01~111.12.31)</t>
    <phoneticPr fontId="1" type="noConversion"/>
  </si>
  <si>
    <t>113年
(統計區間113.01.01~113.12.31)</t>
    <phoneticPr fontId="1" type="noConversion"/>
  </si>
  <si>
    <t>112年
(統計區間112.01.01~112.12.31)</t>
    <phoneticPr fontId="1" type="noConversion"/>
  </si>
  <si>
    <t>114年
(統計區間114.01.01~114.12.31)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</si>
</sst>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76" formatCode="#,##0_ "/>
    <numFmt numFmtId="177" formatCode="_-* #,##0_-;\-* #,##0_-;_-* &quot;-&quot;??_-;_-@_-"/>
    <numFmt numFmtId="178" formatCode="0.00_ "/>
  </numFmts>
  <fonts count="8">
    <font>
      <sz val="11"/>
      <color theme="1"/>
      <name val="新細明體"/>
      <family val="2"/>
      <scheme val="minor"/>
    </font>
    <font>
      <sz val="9"/>
      <name val="新細明體"/>
      <family val="3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11"/>
      <name val="新細明體"/>
      <family val="2"/>
      <scheme val="minor"/>
    </font>
    <font>
      <sz val="12"/>
      <name val="標楷體"/>
      <family val="4"/>
      <charset val="136"/>
    </font>
    <font>
      <sz val="12"/>
      <color theme="1"/>
      <name val="標楷體"/>
      <family val="4"/>
      <charset val="136"/>
    </font>
    <font>
      <sz val="16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auto="1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5">
    <xf numFmtId="0" fontId="0" fillId="0" borderId="0" xfId="0"/>
    <xf numFmtId="0" fontId="4" fillId="0" borderId="0" xfId="0" applyFont="1" applyAlignment="1">
      <alignment vertical="center"/>
    </xf>
    <xf numFmtId="0" fontId="4" fillId="0" borderId="0" xfId="0" applyFont="1"/>
    <xf numFmtId="0" fontId="5" fillId="0" borderId="1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176" fontId="6" fillId="0" borderId="12" xfId="0" applyNumberFormat="1" applyFont="1" applyBorder="1" applyAlignment="1">
      <alignment horizontal="right" vertical="center"/>
    </xf>
    <xf numFmtId="177" fontId="6" fillId="0" borderId="16" xfId="0" applyNumberFormat="1" applyFont="1" applyBorder="1" applyAlignment="1">
      <alignment horizontal="right" vertical="center"/>
    </xf>
    <xf numFmtId="178" fontId="6" fillId="0" borderId="16" xfId="0" applyNumberFormat="1" applyFont="1" applyBorder="1" applyAlignment="1">
      <alignment horizontal="right" vertical="center"/>
    </xf>
    <xf numFmtId="43" fontId="6" fillId="0" borderId="16" xfId="0" applyNumberFormat="1" applyFont="1" applyBorder="1" applyAlignment="1">
      <alignment horizontal="right" vertical="center"/>
    </xf>
    <xf numFmtId="176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43" fontId="6" fillId="0" borderId="0" xfId="0" applyNumberFormat="1" applyFont="1" applyAlignment="1">
      <alignment horizontal="right" vertical="center"/>
    </xf>
    <xf numFmtId="176" fontId="6" fillId="0" borderId="17" xfId="0" applyNumberFormat="1" applyFont="1" applyBorder="1" applyAlignment="1">
      <alignment horizontal="right" vertical="center"/>
    </xf>
    <xf numFmtId="177" fontId="6" fillId="0" borderId="1" xfId="0" applyNumberFormat="1" applyFont="1" applyBorder="1" applyAlignment="1">
      <alignment horizontal="right" vertical="center"/>
    </xf>
    <xf numFmtId="43" fontId="6" fillId="0" borderId="1" xfId="0" applyNumberFormat="1" applyFont="1" applyBorder="1" applyAlignment="1">
      <alignment horizontal="right" vertical="center"/>
    </xf>
    <xf numFmtId="0" fontId="4" fillId="2" borderId="0" xfId="0" applyFont="1" applyFill="1"/>
    <xf numFmtId="0" fontId="6" fillId="0" borderId="2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right" vertical="center"/>
    </xf>
    <xf numFmtId="0" fontId="5" fillId="0" borderId="2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6" fillId="0" borderId="5" xfId="1" applyFont="1" applyBorder="1" applyAlignment="1">
      <alignment horizontal="center" vertical="center"/>
    </xf>
    <xf numFmtId="0" fontId="6" fillId="0" borderId="6" xfId="1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</cellXfs>
  <cellStyles count="2">
    <cellStyle name="一般" xfId="0" builtinId="0"/>
    <cellStyle name="一般 2" xfId="1" xr:uid="{AD6E7E27-D82C-4AFD-8ADA-583BA965A4A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7FE201-7187-4829-93F6-553C5AEA0156}">
  <sheetPr>
    <pageSetUpPr fitToPage="1"/>
  </sheetPr>
  <dimension ref="A1:O23"/>
  <sheetViews>
    <sheetView tabSelected="1" topLeftCell="A4" zoomScale="130" zoomScaleNormal="130" workbookViewId="0">
      <selection activeCell="C13" sqref="C13"/>
    </sheetView>
  </sheetViews>
  <sheetFormatPr defaultRowHeight="15.75"/>
  <cols>
    <col min="1" max="1" width="35.7109375" style="2" customWidth="1"/>
    <col min="2" max="2" width="9.140625" style="2"/>
    <col min="3" max="3" width="11" style="2" customWidth="1"/>
    <col min="4" max="12" width="9.28515625" style="2" customWidth="1"/>
    <col min="13" max="13" width="10.85546875" style="2" customWidth="1"/>
    <col min="14" max="14" width="11" style="2" bestFit="1" customWidth="1"/>
    <col min="15" max="15" width="10.7109375" style="2" customWidth="1"/>
    <col min="16" max="16384" width="9.140625" style="2"/>
  </cols>
  <sheetData>
    <row r="1" spans="1:15" ht="21">
      <c r="A1" s="22" t="s">
        <v>14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1"/>
    </row>
    <row r="2" spans="1:15" ht="17.25" thickBot="1">
      <c r="A2" s="23" t="s">
        <v>12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 spans="1:15" ht="16.5">
      <c r="A3" s="24" t="s">
        <v>0</v>
      </c>
      <c r="B3" s="26" t="s">
        <v>1</v>
      </c>
      <c r="C3" s="28" t="s">
        <v>2</v>
      </c>
      <c r="D3" s="30" t="s">
        <v>13</v>
      </c>
      <c r="E3" s="31"/>
      <c r="F3" s="32" t="s">
        <v>3</v>
      </c>
      <c r="G3" s="33"/>
      <c r="H3" s="32" t="s">
        <v>4</v>
      </c>
      <c r="I3" s="33"/>
      <c r="J3" s="32" t="s">
        <v>5</v>
      </c>
      <c r="K3" s="33"/>
      <c r="L3" s="32" t="s">
        <v>6</v>
      </c>
      <c r="M3" s="33"/>
      <c r="N3" s="32" t="s">
        <v>7</v>
      </c>
      <c r="O3" s="34"/>
    </row>
    <row r="4" spans="1:15" ht="17.25" thickBot="1">
      <c r="A4" s="25"/>
      <c r="B4" s="27"/>
      <c r="C4" s="29"/>
      <c r="D4" s="3" t="s">
        <v>11</v>
      </c>
      <c r="E4" s="3" t="s">
        <v>8</v>
      </c>
      <c r="F4" s="3" t="s">
        <v>11</v>
      </c>
      <c r="G4" s="3" t="s">
        <v>8</v>
      </c>
      <c r="H4" s="3" t="s">
        <v>11</v>
      </c>
      <c r="I4" s="3" t="s">
        <v>8</v>
      </c>
      <c r="J4" s="3" t="s">
        <v>11</v>
      </c>
      <c r="K4" s="3" t="s">
        <v>8</v>
      </c>
      <c r="L4" s="3" t="s">
        <v>11</v>
      </c>
      <c r="M4" s="3" t="s">
        <v>8</v>
      </c>
      <c r="N4" s="3" t="s">
        <v>11</v>
      </c>
      <c r="O4" s="4" t="s">
        <v>8</v>
      </c>
    </row>
    <row r="5" spans="1:15" ht="16.5">
      <c r="A5" s="19" t="s">
        <v>15</v>
      </c>
      <c r="B5" s="5" t="s">
        <v>2</v>
      </c>
      <c r="C5" s="8">
        <f>SUM(C6:C7)</f>
        <v>28915</v>
      </c>
      <c r="D5" s="9">
        <f>SUM(D6:D7)</f>
        <v>59</v>
      </c>
      <c r="E5" s="10">
        <f>D5/$C$5*100</f>
        <v>0.20404634272868755</v>
      </c>
      <c r="F5" s="9">
        <f>SUM(F6:F7)</f>
        <v>488</v>
      </c>
      <c r="G5" s="11">
        <f>F5/$C$5*100</f>
        <v>1.6877053432474494</v>
      </c>
      <c r="H5" s="9">
        <f>SUM(H6:H7)</f>
        <v>2315</v>
      </c>
      <c r="I5" s="11">
        <f>H5/$C$5*100</f>
        <v>8.0062251426595186</v>
      </c>
      <c r="J5" s="9">
        <f>SUM(J6:J7)</f>
        <v>4687</v>
      </c>
      <c r="K5" s="11">
        <f>J5/$C$5*100</f>
        <v>16.209579802870483</v>
      </c>
      <c r="L5" s="9">
        <f>SUM(L6:L7)</f>
        <v>7649</v>
      </c>
      <c r="M5" s="11">
        <f>L5/$C$5*100</f>
        <v>26.453397890368318</v>
      </c>
      <c r="N5" s="9">
        <f>SUM(N6:N7)</f>
        <v>13717</v>
      </c>
      <c r="O5" s="11">
        <f>N5/$C$5*100</f>
        <v>47.439045478125543</v>
      </c>
    </row>
    <row r="6" spans="1:15" ht="16.5">
      <c r="A6" s="20"/>
      <c r="B6" s="6" t="s">
        <v>9</v>
      </c>
      <c r="C6" s="12">
        <f>SUM(D6,F6,H6,J6,L6,N6)</f>
        <v>17328</v>
      </c>
      <c r="D6" s="13">
        <v>45</v>
      </c>
      <c r="E6" s="14">
        <f>D6/$C$6*100</f>
        <v>0.25969529085872578</v>
      </c>
      <c r="F6" s="13">
        <v>356</v>
      </c>
      <c r="G6" s="14">
        <f>F6/$C$6*100</f>
        <v>2.0544783010156973</v>
      </c>
      <c r="H6" s="13">
        <v>1482</v>
      </c>
      <c r="I6" s="14">
        <f>H6/$C$6*100</f>
        <v>8.5526315789473681</v>
      </c>
      <c r="J6" s="13">
        <v>2827</v>
      </c>
      <c r="K6" s="14">
        <f>J6/$C$6*100</f>
        <v>16.314635272391506</v>
      </c>
      <c r="L6" s="13">
        <v>4467</v>
      </c>
      <c r="M6" s="14">
        <f>L6/$C$6*100</f>
        <v>25.779085872576179</v>
      </c>
      <c r="N6" s="13">
        <v>8151</v>
      </c>
      <c r="O6" s="14">
        <f>N6/$C$6*100</f>
        <v>47.039473684210527</v>
      </c>
    </row>
    <row r="7" spans="1:15" ht="17.25" thickBot="1">
      <c r="A7" s="21"/>
      <c r="B7" s="7" t="s">
        <v>10</v>
      </c>
      <c r="C7" s="15">
        <f>SUM(D7,F7,H7,J7,L7,N7)</f>
        <v>11587</v>
      </c>
      <c r="D7" s="16">
        <v>14</v>
      </c>
      <c r="E7" s="17">
        <f>D7/$C$7*100</f>
        <v>0.12082506257012168</v>
      </c>
      <c r="F7" s="16">
        <v>132</v>
      </c>
      <c r="G7" s="17">
        <f>F7/$C$7*100</f>
        <v>1.1392077328040044</v>
      </c>
      <c r="H7" s="16">
        <v>833</v>
      </c>
      <c r="I7" s="17">
        <f>H7/$C$7*100</f>
        <v>7.189091222922241</v>
      </c>
      <c r="J7" s="16">
        <v>1860</v>
      </c>
      <c r="K7" s="17">
        <f>J7/$C$7*100</f>
        <v>16.052472598601881</v>
      </c>
      <c r="L7" s="16">
        <v>3182</v>
      </c>
      <c r="M7" s="17">
        <f>L7/$C$7*100</f>
        <v>27.46181064986623</v>
      </c>
      <c r="N7" s="16">
        <v>5566</v>
      </c>
      <c r="O7" s="17">
        <f>N7/$C$7*100</f>
        <v>48.036592733235523</v>
      </c>
    </row>
    <row r="8" spans="1:15" ht="16.5">
      <c r="A8" s="19" t="s">
        <v>17</v>
      </c>
      <c r="B8" s="5" t="s">
        <v>2</v>
      </c>
      <c r="C8" s="8">
        <f>SUM(C9:C10)</f>
        <v>13635</v>
      </c>
      <c r="D8" s="9">
        <f>SUM(D9:D10)</f>
        <v>31</v>
      </c>
      <c r="E8" s="10">
        <f>D8/$C$8*100</f>
        <v>0.22735606894022736</v>
      </c>
      <c r="F8" s="9">
        <f>SUM(F9:F10)</f>
        <v>598</v>
      </c>
      <c r="G8" s="10">
        <f>F8/$C$8*100</f>
        <v>4.3857719105243858</v>
      </c>
      <c r="H8" s="9">
        <f>SUM(H9:H10)</f>
        <v>2036</v>
      </c>
      <c r="I8" s="10">
        <f>H8/$C$8*100</f>
        <v>14.932159882654933</v>
      </c>
      <c r="J8" s="9">
        <f>SUM(J9:J10)</f>
        <v>3221</v>
      </c>
      <c r="K8" s="10">
        <f>J8/$C$8*100</f>
        <v>23.623028969563624</v>
      </c>
      <c r="L8" s="9">
        <f>SUM(L9:L10)</f>
        <v>3797</v>
      </c>
      <c r="M8" s="10">
        <f>L8/$C$8*100</f>
        <v>27.84745141180785</v>
      </c>
      <c r="N8" s="9">
        <f>SUM(N9:N10)</f>
        <v>3952</v>
      </c>
      <c r="O8" s="10">
        <f>N8/$C$8*100</f>
        <v>28.984231756508983</v>
      </c>
    </row>
    <row r="9" spans="1:15" ht="16.5">
      <c r="A9" s="20"/>
      <c r="B9" s="6" t="s">
        <v>9</v>
      </c>
      <c r="C9" s="12">
        <f>SUM(D9,F9,H9,J9,L9,N9)</f>
        <v>7471</v>
      </c>
      <c r="D9" s="13">
        <v>25</v>
      </c>
      <c r="E9" s="14">
        <f>D9/$C$9*100</f>
        <v>0.33462722527104805</v>
      </c>
      <c r="F9" s="13">
        <v>394</v>
      </c>
      <c r="G9" s="14">
        <f>F9/$C$9*100</f>
        <v>5.273725070271718</v>
      </c>
      <c r="H9" s="13">
        <v>1149</v>
      </c>
      <c r="I9" s="14">
        <f>H9/$C$9*100</f>
        <v>15.379467273457367</v>
      </c>
      <c r="J9" s="13">
        <v>1695</v>
      </c>
      <c r="K9" s="14">
        <f>J9/$C$9*100</f>
        <v>22.687725873377058</v>
      </c>
      <c r="L9" s="13">
        <v>2040</v>
      </c>
      <c r="M9" s="14">
        <f>L9/$C$9*100</f>
        <v>27.305581582117522</v>
      </c>
      <c r="N9" s="13">
        <v>2168</v>
      </c>
      <c r="O9" s="14">
        <f>N9/$C$9*100</f>
        <v>29.018872975505289</v>
      </c>
    </row>
    <row r="10" spans="1:15" ht="17.25" thickBot="1">
      <c r="A10" s="21"/>
      <c r="B10" s="7" t="s">
        <v>10</v>
      </c>
      <c r="C10" s="15">
        <f>SUM(D10,F10,H10,J10,L10,N10)</f>
        <v>6164</v>
      </c>
      <c r="D10" s="16">
        <v>6</v>
      </c>
      <c r="E10" s="17">
        <f>D10/$C$10*100</f>
        <v>9.7339390006489293E-2</v>
      </c>
      <c r="F10" s="16">
        <v>204</v>
      </c>
      <c r="G10" s="17">
        <f>F10/$C$10*100</f>
        <v>3.3095392602206362</v>
      </c>
      <c r="H10" s="16">
        <v>887</v>
      </c>
      <c r="I10" s="17">
        <f>H10/$C$10*100</f>
        <v>14.390006489292666</v>
      </c>
      <c r="J10" s="16">
        <v>1526</v>
      </c>
      <c r="K10" s="17">
        <f>J10/$C$10*100</f>
        <v>24.756651524983777</v>
      </c>
      <c r="L10" s="16">
        <v>1757</v>
      </c>
      <c r="M10" s="17">
        <f>L10/$C$10*100</f>
        <v>28.504218040233614</v>
      </c>
      <c r="N10" s="16">
        <v>1784</v>
      </c>
      <c r="O10" s="17">
        <f>N10/$C$10*100</f>
        <v>28.942245295262815</v>
      </c>
    </row>
    <row r="11" spans="1:15" ht="16.5">
      <c r="A11" s="19" t="s">
        <v>16</v>
      </c>
      <c r="B11" s="5" t="s">
        <v>2</v>
      </c>
      <c r="C11" s="8">
        <f>SUM(C12:C13)</f>
        <v>33297</v>
      </c>
      <c r="D11" s="9">
        <f>SUM(D12:D13)</f>
        <v>62</v>
      </c>
      <c r="E11" s="14">
        <f>D11/$C$11*100</f>
        <v>0.18620296122773822</v>
      </c>
      <c r="F11" s="9">
        <f>SUM(F12:F13)</f>
        <v>757</v>
      </c>
      <c r="G11" s="14">
        <f>F11/$C$11*100</f>
        <v>2.27347809111932</v>
      </c>
      <c r="H11" s="9">
        <f>SUM(H12:H13)</f>
        <v>3081</v>
      </c>
      <c r="I11" s="14">
        <f>H11/$C$11*100</f>
        <v>9.2530858635913145</v>
      </c>
      <c r="J11" s="9">
        <f>SUM(J12:J13)</f>
        <v>6002</v>
      </c>
      <c r="K11" s="14">
        <f>J11/$C$11*100</f>
        <v>18.025647956272337</v>
      </c>
      <c r="L11" s="9">
        <f>SUM(L12:L13)</f>
        <v>8456</v>
      </c>
      <c r="M11" s="14">
        <f>L11/$C$11*100</f>
        <v>25.395681292608945</v>
      </c>
      <c r="N11" s="9">
        <f>SUM(N12:N13)</f>
        <v>14939</v>
      </c>
      <c r="O11" s="14">
        <f>N11/$C$11*100</f>
        <v>44.865903835180347</v>
      </c>
    </row>
    <row r="12" spans="1:15" ht="16.5">
      <c r="A12" s="20"/>
      <c r="B12" s="6" t="s">
        <v>9</v>
      </c>
      <c r="C12" s="12">
        <f>SUM(D12,F12,H12,J12,L12,N12)</f>
        <v>19412</v>
      </c>
      <c r="D12" s="13">
        <v>49</v>
      </c>
      <c r="E12" s="14">
        <f>D12/$C$12*100</f>
        <v>0.25242118277354214</v>
      </c>
      <c r="F12" s="13">
        <v>515</v>
      </c>
      <c r="G12" s="14">
        <f>F12/$C$12*100</f>
        <v>2.6529981454770248</v>
      </c>
      <c r="H12" s="13">
        <v>1879</v>
      </c>
      <c r="I12" s="14">
        <f>H12/$C$12*100</f>
        <v>9.6795796414588899</v>
      </c>
      <c r="J12" s="13">
        <v>3489</v>
      </c>
      <c r="K12" s="14">
        <f>J12/$C$12*100</f>
        <v>17.973418504018131</v>
      </c>
      <c r="L12" s="13">
        <v>4825</v>
      </c>
      <c r="M12" s="14">
        <f>L12/$C$12*100</f>
        <v>24.855759324129405</v>
      </c>
      <c r="N12" s="13">
        <v>8655</v>
      </c>
      <c r="O12" s="14">
        <f>N12/$C$12*100</f>
        <v>44.585823202143004</v>
      </c>
    </row>
    <row r="13" spans="1:15" ht="17.25" thickBot="1">
      <c r="A13" s="21"/>
      <c r="B13" s="7" t="s">
        <v>10</v>
      </c>
      <c r="C13" s="15">
        <f>SUM(D13,F13,H13,J13,L13,N13)</f>
        <v>13885</v>
      </c>
      <c r="D13" s="16">
        <v>13</v>
      </c>
      <c r="E13" s="17">
        <f>D13/$C$13*100</f>
        <v>9.3626215340295291E-2</v>
      </c>
      <c r="F13" s="16">
        <v>242</v>
      </c>
      <c r="G13" s="17">
        <f>F13/$C$13*100</f>
        <v>1.7428880086424199</v>
      </c>
      <c r="H13" s="16">
        <v>1202</v>
      </c>
      <c r="I13" s="17">
        <f>H13/$C$13*100</f>
        <v>8.6568239106949942</v>
      </c>
      <c r="J13" s="16">
        <v>2513</v>
      </c>
      <c r="K13" s="17">
        <f>J13/$C$13*100</f>
        <v>18.098667626935541</v>
      </c>
      <c r="L13" s="16">
        <v>3631</v>
      </c>
      <c r="M13" s="17">
        <f>L13/$C$13*100</f>
        <v>26.150522146200938</v>
      </c>
      <c r="N13" s="16">
        <v>6284</v>
      </c>
      <c r="O13" s="17">
        <f>N13/$C$13*100</f>
        <v>45.257472092185814</v>
      </c>
    </row>
    <row r="14" spans="1:15" ht="16.5">
      <c r="A14" s="19" t="s">
        <v>18</v>
      </c>
      <c r="B14" s="5" t="s">
        <v>2</v>
      </c>
      <c r="C14" s="8">
        <f>SUM(C15:C16)</f>
        <v>11315</v>
      </c>
      <c r="D14" s="9">
        <f>SUM(D15:D16)</f>
        <v>21</v>
      </c>
      <c r="E14" s="14">
        <f>D14/$C$11*100</f>
        <v>6.3068744931975854E-2</v>
      </c>
      <c r="F14" s="9">
        <f>SUM(F15:F16)</f>
        <v>534</v>
      </c>
      <c r="G14" s="14">
        <f>F14/$C$11*100</f>
        <v>1.6037480854131001</v>
      </c>
      <c r="H14" s="9">
        <f>SUM(H15:H16)</f>
        <v>2016</v>
      </c>
      <c r="I14" s="14">
        <f>H14/$C$11*100</f>
        <v>6.0545995134696824</v>
      </c>
      <c r="J14" s="9">
        <f>SUM(J15:J16)</f>
        <v>2624</v>
      </c>
      <c r="K14" s="14">
        <f>J14/$C$11*100</f>
        <v>7.8805898429287922</v>
      </c>
      <c r="L14" s="9">
        <f>SUM(L15:L16)</f>
        <v>2807</v>
      </c>
      <c r="M14" s="14">
        <f>L14/$C$11*100</f>
        <v>8.4301889059074391</v>
      </c>
      <c r="N14" s="9">
        <f>SUM(N15:N16)</f>
        <v>3313</v>
      </c>
      <c r="O14" s="14">
        <f>N14/$C$11*100</f>
        <v>9.9498453314112378</v>
      </c>
    </row>
    <row r="15" spans="1:15" ht="16.5">
      <c r="A15" s="20"/>
      <c r="B15" s="6" t="s">
        <v>9</v>
      </c>
      <c r="C15" s="12">
        <f>SUM(D15,F15,H15,J15,L15,N15)</f>
        <v>6216</v>
      </c>
      <c r="D15" s="13">
        <v>13</v>
      </c>
      <c r="E15" s="14">
        <f>D15/$C$12*100</f>
        <v>6.6968885225633629E-2</v>
      </c>
      <c r="F15" s="13">
        <v>327</v>
      </c>
      <c r="G15" s="14">
        <f>F15/$C$12*100</f>
        <v>1.6845250360601689</v>
      </c>
      <c r="H15" s="13">
        <v>1134</v>
      </c>
      <c r="I15" s="14">
        <f>H15/$C$12*100</f>
        <v>5.8417473727591176</v>
      </c>
      <c r="J15" s="13">
        <v>1419</v>
      </c>
      <c r="K15" s="14">
        <f>J15/$C$12*100</f>
        <v>7.309911395013394</v>
      </c>
      <c r="L15" s="13">
        <v>1463</v>
      </c>
      <c r="M15" s="14">
        <f>L15/$C$12*100</f>
        <v>7.5365753142386156</v>
      </c>
      <c r="N15" s="13">
        <v>1860</v>
      </c>
      <c r="O15" s="14">
        <f>N15/$C$12*100</f>
        <v>9.5817020399752728</v>
      </c>
    </row>
    <row r="16" spans="1:15" ht="17.25" thickBot="1">
      <c r="A16" s="21"/>
      <c r="B16" s="7" t="s">
        <v>10</v>
      </c>
      <c r="C16" s="15">
        <f>SUM(D16,F16,H16,J16,L16,N16)</f>
        <v>5099</v>
      </c>
      <c r="D16" s="16">
        <v>8</v>
      </c>
      <c r="E16" s="17">
        <f>D16/$C$13*100</f>
        <v>5.761613251710479E-2</v>
      </c>
      <c r="F16" s="16">
        <v>207</v>
      </c>
      <c r="G16" s="17">
        <f>F16/$C$13*100</f>
        <v>1.4908174288800864</v>
      </c>
      <c r="H16" s="16">
        <v>882</v>
      </c>
      <c r="I16" s="17">
        <f>H16/$C$13*100</f>
        <v>6.3521786100108031</v>
      </c>
      <c r="J16" s="16">
        <v>1205</v>
      </c>
      <c r="K16" s="17">
        <f>J16/$C$13*100</f>
        <v>8.6784299603889092</v>
      </c>
      <c r="L16" s="16">
        <v>1344</v>
      </c>
      <c r="M16" s="17">
        <f>L16/$C$13*100</f>
        <v>9.6795102628736043</v>
      </c>
      <c r="N16" s="16">
        <v>1453</v>
      </c>
      <c r="O16" s="17">
        <f>N16/$C$13*100</f>
        <v>10.464530068419158</v>
      </c>
    </row>
    <row r="17" spans="5:5" ht="16.5" customHeight="1">
      <c r="E17" s="18"/>
    </row>
    <row r="20" spans="5:5" ht="16.5" customHeight="1"/>
    <row r="23" spans="5:5" ht="16.5" customHeight="1"/>
  </sheetData>
  <mergeCells count="15">
    <mergeCell ref="A14:A16"/>
    <mergeCell ref="A11:A13"/>
    <mergeCell ref="A8:A10"/>
    <mergeCell ref="A5:A7"/>
    <mergeCell ref="A1:N1"/>
    <mergeCell ref="A2:O2"/>
    <mergeCell ref="A3:A4"/>
    <mergeCell ref="B3:B4"/>
    <mergeCell ref="C3:C4"/>
    <mergeCell ref="D3:E3"/>
    <mergeCell ref="F3:G3"/>
    <mergeCell ref="H3:I3"/>
    <mergeCell ref="J3:K3"/>
    <mergeCell ref="L3:M3"/>
    <mergeCell ref="N3:O3"/>
  </mergeCells>
  <phoneticPr fontId="1" type="noConversion"/>
  <pageMargins left="0.7" right="0.7" top="0.75" bottom="0.75" header="0.3" footer="0.3"/>
  <pageSetup paperSize="9" scale="84" fitToHeight="0" orientation="landscape" verticalDpi="429496729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桃園機場航空噪音防制費申請人數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莊雅如</dc:creator>
  <cp:lastModifiedBy>宥萱 李</cp:lastModifiedBy>
  <cp:lastPrinted>2025-03-04T01:56:11Z</cp:lastPrinted>
  <dcterms:created xsi:type="dcterms:W3CDTF">2015-06-05T18:19:34Z</dcterms:created>
  <dcterms:modified xsi:type="dcterms:W3CDTF">2026-05-26T01:10:54Z</dcterms:modified>
</cp:coreProperties>
</file>