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09054\Desktop\調查表\"/>
    </mc:Choice>
  </mc:AlternateContent>
  <bookViews>
    <workbookView xWindow="0" yWindow="0" windowWidth="25600" windowHeight="12070"/>
  </bookViews>
  <sheets>
    <sheet name="桃園市政府捷運工程局員工人數" sheetId="1" r:id="rId1"/>
  </sheets>
  <definedNames>
    <definedName name="_xlnm.Print_Area" localSheetId="0">桃園市政府捷運工程局員工人數!$A$1:$H$32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30" i="1" l="1"/>
  <c r="X29" i="1"/>
  <c r="X28" i="1"/>
  <c r="X27" i="1"/>
  <c r="X26" i="1"/>
  <c r="X25" i="1"/>
  <c r="X24" i="1"/>
  <c r="Y23" i="1"/>
  <c r="Z23" i="1"/>
  <c r="X23" i="1" l="1"/>
  <c r="Z16" i="1"/>
  <c r="Y16" i="1"/>
  <c r="Z5" i="1"/>
  <c r="Y5" i="1"/>
  <c r="X16" i="1" l="1"/>
  <c r="X5" i="1"/>
  <c r="X22" i="1"/>
  <c r="X21" i="1"/>
  <c r="X20" i="1"/>
  <c r="X19" i="1"/>
  <c r="X18" i="1"/>
  <c r="X17" i="1"/>
  <c r="X15" i="1"/>
  <c r="X14" i="1"/>
  <c r="X13" i="1"/>
  <c r="X12" i="1"/>
  <c r="X11" i="1"/>
  <c r="X10" i="1"/>
  <c r="X9" i="1"/>
  <c r="X8" i="1"/>
  <c r="X7" i="1"/>
  <c r="X6" i="1"/>
  <c r="W23" i="1" l="1"/>
  <c r="V23" i="1"/>
  <c r="U23" i="1" s="1"/>
  <c r="W16" i="1"/>
  <c r="V16" i="1"/>
  <c r="U16" i="1" s="1"/>
  <c r="W5" i="1"/>
  <c r="V5" i="1"/>
  <c r="U5" i="1" s="1"/>
  <c r="T23" i="1"/>
  <c r="S23" i="1"/>
  <c r="R23" i="1" s="1"/>
  <c r="R21" i="1"/>
  <c r="R20" i="1"/>
  <c r="R19" i="1"/>
  <c r="R18" i="1"/>
  <c r="T16" i="1"/>
  <c r="S16" i="1"/>
  <c r="T5" i="1"/>
  <c r="S5" i="1"/>
  <c r="R5" i="1" l="1"/>
  <c r="R16" i="1"/>
  <c r="N23" i="1"/>
  <c r="M23" i="1"/>
  <c r="N16" i="1"/>
  <c r="M16" i="1"/>
  <c r="N5" i="1"/>
  <c r="M5" i="1"/>
  <c r="K5" i="1"/>
  <c r="J5" i="1"/>
  <c r="K23" i="1"/>
  <c r="J23" i="1"/>
  <c r="K16" i="1"/>
  <c r="Q5" i="1"/>
  <c r="Q23" i="1"/>
  <c r="P23" i="1"/>
  <c r="Q16" i="1"/>
  <c r="P13" i="1"/>
  <c r="P5" i="1" s="1"/>
  <c r="I5" i="1" l="1"/>
  <c r="L23" i="1"/>
  <c r="L16" i="1"/>
  <c r="L5" i="1"/>
  <c r="I23" i="1"/>
  <c r="J16" i="1"/>
  <c r="I16" i="1" s="1"/>
  <c r="O5" i="1"/>
  <c r="O23" i="1"/>
  <c r="P16" i="1"/>
  <c r="O16" i="1" s="1"/>
  <c r="F29" i="1"/>
  <c r="F26" i="1"/>
  <c r="F25" i="1"/>
  <c r="F24" i="1"/>
  <c r="H23" i="1"/>
  <c r="G23" i="1"/>
  <c r="H21" i="1"/>
  <c r="G21" i="1"/>
  <c r="F20" i="1"/>
  <c r="H19" i="1"/>
  <c r="G19" i="1"/>
  <c r="G16" i="1" s="1"/>
  <c r="H18" i="1"/>
  <c r="G18" i="1"/>
  <c r="H13" i="1"/>
  <c r="G13" i="1"/>
  <c r="H12" i="1"/>
  <c r="G12" i="1"/>
  <c r="H11" i="1"/>
  <c r="F11" i="1" s="1"/>
  <c r="H10" i="1"/>
  <c r="G10" i="1"/>
  <c r="H9" i="1"/>
  <c r="G9" i="1"/>
  <c r="H8" i="1"/>
  <c r="G8" i="1"/>
  <c r="F8" i="1" s="1"/>
  <c r="H7" i="1"/>
  <c r="G7" i="1"/>
  <c r="H6" i="1"/>
  <c r="G6" i="1"/>
  <c r="F12" i="1" l="1"/>
  <c r="F23" i="1"/>
  <c r="F18" i="1"/>
  <c r="F10" i="1"/>
  <c r="F19" i="1"/>
  <c r="F13" i="1"/>
  <c r="F6" i="1"/>
  <c r="F9" i="1"/>
  <c r="F7" i="1"/>
  <c r="H5" i="1"/>
  <c r="F21" i="1"/>
  <c r="G5" i="1"/>
  <c r="H16" i="1"/>
  <c r="F16" i="1" s="1"/>
  <c r="F5" i="1" l="1"/>
  <c r="C29" i="1" l="1"/>
  <c r="C19" i="1"/>
  <c r="C9" i="1"/>
  <c r="C24" i="1" l="1"/>
  <c r="C25" i="1"/>
  <c r="C26" i="1"/>
  <c r="C21" i="1"/>
  <c r="C20" i="1"/>
  <c r="C18" i="1"/>
  <c r="C6" i="1"/>
  <c r="C7" i="1"/>
  <c r="C8" i="1"/>
  <c r="C10" i="1"/>
  <c r="C11" i="1"/>
  <c r="C12" i="1"/>
  <c r="C13" i="1"/>
  <c r="E23" i="1" l="1"/>
  <c r="D23" i="1"/>
  <c r="E16" i="1"/>
  <c r="D16" i="1"/>
  <c r="E5" i="1"/>
  <c r="D5" i="1"/>
  <c r="C23" i="1" l="1"/>
  <c r="C16" i="1"/>
  <c r="C5" i="1"/>
</calcChain>
</file>

<file path=xl/sharedStrings.xml><?xml version="1.0" encoding="utf-8"?>
<sst xmlns="http://schemas.openxmlformats.org/spreadsheetml/2006/main" count="68" uniqueCount="47">
  <si>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</si>
  <si>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</si>
  <si>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</si>
  <si>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</si>
  <si>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</si>
  <si>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</si>
  <si>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</si>
  <si>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</si>
  <si>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</si>
  <si>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</si>
  <si>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2" type="noConversion"/>
  </si>
  <si>
    <t>男</t>
    <phoneticPr fontId="2" type="noConversion"/>
  </si>
  <si>
    <t>女</t>
    <phoneticPr fontId="2" type="noConversion"/>
  </si>
  <si>
    <t>簡任(派)</t>
    <phoneticPr fontId="2" type="noConversion"/>
  </si>
  <si>
    <t>薦任(派)</t>
    <phoneticPr fontId="2" type="noConversion"/>
  </si>
  <si>
    <t>委任(派)</t>
    <phoneticPr fontId="2" type="noConversion"/>
  </si>
  <si>
    <t>約聘人員</t>
    <phoneticPr fontId="2" type="noConversion"/>
  </si>
  <si>
    <t>技工</t>
    <phoneticPr fontId="2" type="noConversion"/>
  </si>
  <si>
    <t>總計</t>
    <phoneticPr fontId="2" type="noConversion"/>
  </si>
  <si>
    <t>碩士</t>
    <phoneticPr fontId="2" type="noConversion"/>
  </si>
  <si>
    <t>博士</t>
    <phoneticPr fontId="2" type="noConversion"/>
  </si>
  <si>
    <t>大學</t>
    <phoneticPr fontId="2" type="noConversion"/>
  </si>
  <si>
    <t>高中職</t>
    <phoneticPr fontId="2" type="noConversion"/>
  </si>
  <si>
    <t>國(初)中以下</t>
    <phoneticPr fontId="2" type="noConversion"/>
  </si>
  <si>
    <t>年
齡
別</t>
    <phoneticPr fontId="2" type="noConversion"/>
  </si>
  <si>
    <t>學
歷
別</t>
    <phoneticPr fontId="2" type="noConversion"/>
  </si>
  <si>
    <t>項目別</t>
    <phoneticPr fontId="2" type="noConversion"/>
  </si>
  <si>
    <t>單位：人</t>
    <phoneticPr fontId="2" type="noConversion"/>
  </si>
  <si>
    <t>專科</t>
    <phoneticPr fontId="2" type="noConversion"/>
  </si>
  <si>
    <t>107年底</t>
    <phoneticPr fontId="2" type="noConversion"/>
  </si>
  <si>
    <t>職
位
別</t>
    <phoneticPr fontId="2" type="noConversion"/>
  </si>
  <si>
    <t>約僱人員</t>
    <phoneticPr fontId="2" type="noConversion"/>
  </si>
  <si>
    <t>資料來源：桃園市政府捷運工程局人事室。</t>
    <phoneticPr fontId="2" type="noConversion"/>
  </si>
  <si>
    <t xml:space="preserve">桃園市政府捷運工程局員工人數 </t>
    <phoneticPr fontId="2" type="noConversion"/>
  </si>
  <si>
    <t>108年底</t>
    <phoneticPr fontId="2" type="noConversion"/>
  </si>
  <si>
    <t>說    明：學歷別依取得該項學位者統計。</t>
    <phoneticPr fontId="2" type="noConversion"/>
  </si>
  <si>
    <t>1</t>
    <phoneticPr fontId="2" type="noConversion"/>
  </si>
  <si>
    <t>2</t>
    <phoneticPr fontId="2" type="noConversion"/>
  </si>
  <si>
    <t>總計</t>
    <phoneticPr fontId="2" type="noConversion"/>
  </si>
  <si>
    <t>男</t>
    <phoneticPr fontId="2" type="noConversion"/>
  </si>
  <si>
    <t>112年底</t>
    <phoneticPr fontId="2" type="noConversion"/>
  </si>
  <si>
    <t>111年底</t>
    <phoneticPr fontId="2" type="noConversion"/>
  </si>
  <si>
    <t>109年底</t>
    <phoneticPr fontId="2" type="noConversion"/>
  </si>
  <si>
    <t>110年底</t>
    <phoneticPr fontId="2" type="noConversion"/>
  </si>
  <si>
    <t>113年底</t>
    <phoneticPr fontId="2" type="noConversion"/>
  </si>
  <si>
    <t>約用人員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</si>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</sst>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(* #,##0.00_);_(* \(#,##0.00\);_(* &quot;-&quot;??_);_(@_)"/>
    <numFmt numFmtId="177" formatCode="0_ "/>
    <numFmt numFmtId="178" formatCode="0_);[Red]\(0\)"/>
  </numFmts>
  <fonts count="12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4"/>
      <color indexed="8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20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center"/>
    </xf>
    <xf numFmtId="43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0" quotePrefix="1" applyNumberFormat="1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49" fontId="6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49" fontId="6" fillId="0" borderId="15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15" xfId="0" quotePrefix="1" applyNumberFormat="1" applyFont="1" applyBorder="1" applyAlignment="1">
      <alignment horizontal="center" vertical="center"/>
    </xf>
    <xf numFmtId="49" fontId="6" fillId="0" borderId="7" xfId="0" quotePrefix="1" applyNumberFormat="1" applyFont="1" applyBorder="1" applyAlignment="1">
      <alignment horizontal="center" vertical="center"/>
    </xf>
    <xf numFmtId="49" fontId="6" fillId="0" borderId="12" xfId="0" quotePrefix="1" applyNumberFormat="1" applyFont="1" applyBorder="1" applyAlignment="1">
      <alignment horizontal="center" vertical="center"/>
    </xf>
    <xf numFmtId="49" fontId="6" fillId="0" borderId="4" xfId="0" quotePrefix="1" applyNumberFormat="1" applyFont="1" applyBorder="1" applyAlignment="1">
      <alignment horizontal="center" vertical="center"/>
    </xf>
    <xf numFmtId="49" fontId="6" fillId="0" borderId="9" xfId="0" quotePrefix="1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5" fillId="2" borderId="5" xfId="0" applyFont="1" applyFill="1" applyBorder="1">
      <alignment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9" fillId="0" borderId="0" xfId="0" applyFont="1">
      <alignment vertical="center"/>
    </xf>
    <xf numFmtId="0" fontId="8" fillId="0" borderId="1" xfId="0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quotePrefix="1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49" fontId="6" fillId="2" borderId="7" xfId="0" applyNumberFormat="1" applyFont="1" applyFill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7" fontId="6" fillId="2" borderId="3" xfId="0" applyNumberFormat="1" applyFont="1" applyFill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10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>
      <alignment vertical="center"/>
    </xf>
    <xf numFmtId="49" fontId="6" fillId="0" borderId="0" xfId="0" applyNumberFormat="1" applyFont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8" fontId="6" fillId="0" borderId="9" xfId="0" applyNumberFormat="1" applyFont="1" applyBorder="1" applyAlignment="1">
      <alignment horizontal="center" vertical="center"/>
    </xf>
  </cellXfs>
  <cellStyles count="7">
    <cellStyle name="一般" xfId="0" builtinId="0"/>
    <cellStyle name="一般 2" xfId="1"/>
    <cellStyle name="一般 3" xfId="2"/>
    <cellStyle name="一般 4" xfId="5"/>
    <cellStyle name="千分位 2" xfId="3"/>
    <cellStyle name="千分位 2 2" xfId="4"/>
    <cellStyle name="千分位 2 2 2" xfId="6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3"/>
  <sheetViews>
    <sheetView tabSelected="1" topLeftCell="A4" zoomScaleNormal="100" zoomScaleSheetLayoutView="100" workbookViewId="0">
      <selection activeCell="AB13" sqref="AB13"/>
    </sheetView>
  </sheetViews>
  <sheetFormatPr defaultColWidth="9" defaultRowHeight="19.5"/>
  <cols>
    <col min="1" max="1" width="5.453125" style="4" customWidth="1"/>
    <col min="2" max="2" width="16.453125" style="4" customWidth="1"/>
    <col min="3" max="17" width="4.6328125" style="6" customWidth="1"/>
    <col min="18" max="23" width="4.6328125" style="4" customWidth="1"/>
    <col min="24" max="24" width="6.1796875" style="4" customWidth="1"/>
    <col min="25" max="25" width="8.08984375" style="4" customWidth="1"/>
    <col min="26" max="26" width="5.7265625" style="4" customWidth="1"/>
    <col min="27" max="16384" width="9" style="4"/>
  </cols>
  <sheetData>
    <row r="1" spans="1:26" s="3" customFormat="1" ht="27.5">
      <c r="A1" s="50" t="s">
        <v>33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1"/>
      <c r="P1" s="51"/>
      <c r="Q1" s="51"/>
      <c r="R1" s="51"/>
      <c r="S1" s="51"/>
      <c r="T1" s="51"/>
      <c r="U1" s="51"/>
      <c r="V1" s="51"/>
      <c r="W1" s="51"/>
    </row>
    <row r="2" spans="1:26" ht="22.15" customHeight="1" thickBot="1">
      <c r="A2" s="52" t="s">
        <v>27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spans="1:26" s="26" customFormat="1">
      <c r="A3" s="58" t="s">
        <v>26</v>
      </c>
      <c r="B3" s="59"/>
      <c r="C3" s="44" t="s">
        <v>29</v>
      </c>
      <c r="D3" s="45"/>
      <c r="E3" s="46"/>
      <c r="F3" s="44" t="s">
        <v>34</v>
      </c>
      <c r="G3" s="45"/>
      <c r="H3" s="46"/>
      <c r="I3" s="44" t="s">
        <v>42</v>
      </c>
      <c r="J3" s="45"/>
      <c r="K3" s="46"/>
      <c r="L3" s="44" t="s">
        <v>43</v>
      </c>
      <c r="M3" s="45"/>
      <c r="N3" s="46"/>
      <c r="O3" s="44" t="s">
        <v>41</v>
      </c>
      <c r="P3" s="45"/>
      <c r="Q3" s="46"/>
      <c r="R3" s="44" t="s">
        <v>40</v>
      </c>
      <c r="S3" s="45"/>
      <c r="T3" s="46"/>
      <c r="U3" s="44" t="s">
        <v>44</v>
      </c>
      <c r="V3" s="45"/>
      <c r="W3" s="46"/>
      <c r="X3" s="44" t="s">
        <v>46</v>
      </c>
      <c r="Y3" s="45"/>
      <c r="Z3" s="46"/>
    </row>
    <row r="4" spans="1:26" s="26" customFormat="1" ht="20" thickBot="1">
      <c r="A4" s="60"/>
      <c r="B4" s="61"/>
      <c r="C4" s="10" t="s">
        <v>10</v>
      </c>
      <c r="D4" s="5" t="s">
        <v>11</v>
      </c>
      <c r="E4" s="11" t="s">
        <v>12</v>
      </c>
      <c r="F4" s="10" t="s">
        <v>10</v>
      </c>
      <c r="G4" s="5" t="s">
        <v>11</v>
      </c>
      <c r="H4" s="11" t="s">
        <v>12</v>
      </c>
      <c r="I4" s="10" t="s">
        <v>10</v>
      </c>
      <c r="J4" s="5" t="s">
        <v>11</v>
      </c>
      <c r="K4" s="11" t="s">
        <v>12</v>
      </c>
      <c r="L4" s="10" t="s">
        <v>10</v>
      </c>
      <c r="M4" s="5" t="s">
        <v>11</v>
      </c>
      <c r="N4" s="11" t="s">
        <v>12</v>
      </c>
      <c r="O4" s="10" t="s">
        <v>38</v>
      </c>
      <c r="P4" s="5" t="s">
        <v>39</v>
      </c>
      <c r="Q4" s="11" t="s">
        <v>12</v>
      </c>
      <c r="R4" s="10" t="s">
        <v>38</v>
      </c>
      <c r="S4" s="5" t="s">
        <v>39</v>
      </c>
      <c r="T4" s="11" t="s">
        <v>12</v>
      </c>
      <c r="U4" s="10" t="s">
        <v>10</v>
      </c>
      <c r="V4" s="5" t="s">
        <v>11</v>
      </c>
      <c r="W4" s="11" t="s">
        <v>12</v>
      </c>
      <c r="X4" s="10" t="s">
        <v>10</v>
      </c>
      <c r="Y4" s="5" t="s">
        <v>11</v>
      </c>
      <c r="Z4" s="11" t="s">
        <v>12</v>
      </c>
    </row>
    <row r="5" spans="1:26" s="26" customFormat="1" ht="21" customHeight="1">
      <c r="A5" s="55" t="s">
        <v>24</v>
      </c>
      <c r="B5" s="22" t="s">
        <v>10</v>
      </c>
      <c r="C5" s="23">
        <f>SUM(D5:E5)</f>
        <v>95</v>
      </c>
      <c r="D5" s="24">
        <f>SUM(D6:D15)</f>
        <v>57</v>
      </c>
      <c r="E5" s="25">
        <f>SUM(E6:E15)</f>
        <v>38</v>
      </c>
      <c r="F5" s="23">
        <f>SUM(G5:H5)</f>
        <v>125</v>
      </c>
      <c r="G5" s="24">
        <f>SUM(G6:G15)</f>
        <v>70</v>
      </c>
      <c r="H5" s="25">
        <f>SUM(H6:H15)</f>
        <v>55</v>
      </c>
      <c r="I5" s="23">
        <f>SUM(J5:K5)</f>
        <v>131</v>
      </c>
      <c r="J5" s="24">
        <f>SUM(J6:J15)</f>
        <v>75</v>
      </c>
      <c r="K5" s="25">
        <f>SUM(K6:K15)</f>
        <v>56</v>
      </c>
      <c r="L5" s="23">
        <f>SUM(M5:N5)</f>
        <v>144</v>
      </c>
      <c r="M5" s="24">
        <f>SUM(M6:M15)</f>
        <v>82</v>
      </c>
      <c r="N5" s="25">
        <f>SUM(N6:N15)</f>
        <v>62</v>
      </c>
      <c r="O5" s="23">
        <f>SUM(P5:Q5)</f>
        <v>164</v>
      </c>
      <c r="P5" s="24">
        <f>SUM(P6:P15)</f>
        <v>92</v>
      </c>
      <c r="Q5" s="25">
        <f>SUM(Q6:Q15)</f>
        <v>72</v>
      </c>
      <c r="R5" s="23">
        <f>SUM(S5:T5)</f>
        <v>168</v>
      </c>
      <c r="S5" s="24">
        <f>SUM(S6:S15)</f>
        <v>96</v>
      </c>
      <c r="T5" s="25">
        <f>SUM(T6:T15)</f>
        <v>72</v>
      </c>
      <c r="U5" s="23">
        <f>SUM(V5:W5)</f>
        <v>178</v>
      </c>
      <c r="V5" s="24">
        <f>SUM(V6:V15)</f>
        <v>104</v>
      </c>
      <c r="W5" s="25">
        <f>SUM(W6:W15)</f>
        <v>74</v>
      </c>
      <c r="X5" s="23">
        <f>SUM(Y5:Z5)</f>
        <v>181</v>
      </c>
      <c r="Y5" s="24">
        <f>SUM(Y6:Y15)</f>
        <v>105</v>
      </c>
      <c r="Z5" s="25">
        <f>SUM(Z6:Z15)</f>
        <v>76</v>
      </c>
    </row>
    <row r="6" spans="1:26" s="26" customFormat="1" ht="21" customHeight="1">
      <c r="A6" s="56"/>
      <c r="B6" s="8" t="s">
        <v>0</v>
      </c>
      <c r="C6" s="13">
        <f t="shared" ref="C6:C13" si="0">SUM(D6:E6)</f>
        <v>8</v>
      </c>
      <c r="D6" s="1">
        <v>4</v>
      </c>
      <c r="E6" s="14">
        <v>4</v>
      </c>
      <c r="F6" s="13">
        <f t="shared" ref="F6:F13" si="1">SUM(G6:H6)</f>
        <v>7</v>
      </c>
      <c r="G6" s="1">
        <f>2+2</f>
        <v>4</v>
      </c>
      <c r="H6" s="14">
        <f>1+2</f>
        <v>3</v>
      </c>
      <c r="I6" s="34">
        <v>2</v>
      </c>
      <c r="J6" s="31">
        <v>2</v>
      </c>
      <c r="K6" s="30">
        <v>0</v>
      </c>
      <c r="L6" s="34">
        <v>3</v>
      </c>
      <c r="M6" s="31">
        <v>2</v>
      </c>
      <c r="N6" s="30">
        <v>1</v>
      </c>
      <c r="O6" s="34">
        <v>2</v>
      </c>
      <c r="P6" s="31">
        <v>2</v>
      </c>
      <c r="Q6" s="30">
        <v>0</v>
      </c>
      <c r="R6" s="34">
        <v>1</v>
      </c>
      <c r="S6" s="31">
        <v>1</v>
      </c>
      <c r="T6" s="30">
        <v>0</v>
      </c>
      <c r="U6" s="31">
        <v>3</v>
      </c>
      <c r="V6" s="31">
        <v>2</v>
      </c>
      <c r="W6" s="30">
        <v>1</v>
      </c>
      <c r="X6" s="42">
        <f>SUM(Y6:Z6)</f>
        <v>4</v>
      </c>
      <c r="Y6" s="42">
        <v>2</v>
      </c>
      <c r="Z6" s="43">
        <v>2</v>
      </c>
    </row>
    <row r="7" spans="1:26" s="26" customFormat="1" ht="21" customHeight="1">
      <c r="A7" s="56"/>
      <c r="B7" s="8" t="s">
        <v>1</v>
      </c>
      <c r="C7" s="13">
        <f t="shared" si="0"/>
        <v>19</v>
      </c>
      <c r="D7" s="1">
        <v>8</v>
      </c>
      <c r="E7" s="14">
        <v>11</v>
      </c>
      <c r="F7" s="13">
        <f t="shared" si="1"/>
        <v>26</v>
      </c>
      <c r="G7" s="1">
        <f>10+1</f>
        <v>11</v>
      </c>
      <c r="H7" s="14">
        <f>10+5</f>
        <v>15</v>
      </c>
      <c r="I7" s="34">
        <v>33</v>
      </c>
      <c r="J7" s="31">
        <v>14</v>
      </c>
      <c r="K7" s="30">
        <v>19</v>
      </c>
      <c r="L7" s="34">
        <v>29</v>
      </c>
      <c r="M7" s="31">
        <v>16</v>
      </c>
      <c r="N7" s="30">
        <v>13</v>
      </c>
      <c r="O7" s="34">
        <v>22</v>
      </c>
      <c r="P7" s="31">
        <v>12</v>
      </c>
      <c r="Q7" s="30">
        <v>10</v>
      </c>
      <c r="R7" s="34">
        <v>18</v>
      </c>
      <c r="S7" s="31">
        <v>9</v>
      </c>
      <c r="T7" s="30">
        <v>9</v>
      </c>
      <c r="U7" s="31">
        <v>18</v>
      </c>
      <c r="V7" s="31">
        <v>11</v>
      </c>
      <c r="W7" s="30">
        <v>7</v>
      </c>
      <c r="X7" s="42">
        <f t="shared" ref="X7:X15" si="2">SUM(Y7:Z7)</f>
        <v>21</v>
      </c>
      <c r="Y7" s="42">
        <v>12</v>
      </c>
      <c r="Z7" s="43">
        <v>9</v>
      </c>
    </row>
    <row r="8" spans="1:26" s="26" customFormat="1" ht="21" customHeight="1">
      <c r="A8" s="56"/>
      <c r="B8" s="8" t="s">
        <v>2</v>
      </c>
      <c r="C8" s="13">
        <f t="shared" si="0"/>
        <v>19</v>
      </c>
      <c r="D8" s="1">
        <v>15</v>
      </c>
      <c r="E8" s="14">
        <v>4</v>
      </c>
      <c r="F8" s="13">
        <f t="shared" si="1"/>
        <v>23</v>
      </c>
      <c r="G8" s="1">
        <f>16+2</f>
        <v>18</v>
      </c>
      <c r="H8" s="14">
        <f>3+2</f>
        <v>5</v>
      </c>
      <c r="I8" s="34">
        <v>28</v>
      </c>
      <c r="J8" s="31">
        <v>18</v>
      </c>
      <c r="K8" s="30">
        <v>10</v>
      </c>
      <c r="L8" s="34">
        <v>24</v>
      </c>
      <c r="M8" s="31">
        <v>12</v>
      </c>
      <c r="N8" s="30">
        <v>12</v>
      </c>
      <c r="O8" s="34">
        <v>36</v>
      </c>
      <c r="P8" s="31">
        <v>16</v>
      </c>
      <c r="Q8" s="30">
        <v>20</v>
      </c>
      <c r="R8" s="34">
        <v>29</v>
      </c>
      <c r="S8" s="31">
        <v>13</v>
      </c>
      <c r="T8" s="30">
        <v>16</v>
      </c>
      <c r="U8" s="31">
        <v>29</v>
      </c>
      <c r="V8" s="31">
        <v>12</v>
      </c>
      <c r="W8" s="30">
        <v>17</v>
      </c>
      <c r="X8" s="42">
        <f t="shared" si="2"/>
        <v>22</v>
      </c>
      <c r="Y8" s="42">
        <v>12</v>
      </c>
      <c r="Z8" s="43">
        <v>10</v>
      </c>
    </row>
    <row r="9" spans="1:26" s="26" customFormat="1" ht="21" customHeight="1">
      <c r="A9" s="56"/>
      <c r="B9" s="8" t="s">
        <v>3</v>
      </c>
      <c r="C9" s="13">
        <f t="shared" si="0"/>
        <v>19</v>
      </c>
      <c r="D9" s="1">
        <v>14</v>
      </c>
      <c r="E9" s="14">
        <v>5</v>
      </c>
      <c r="F9" s="13">
        <f t="shared" si="1"/>
        <v>17</v>
      </c>
      <c r="G9" s="1">
        <f>8+2</f>
        <v>10</v>
      </c>
      <c r="H9" s="14">
        <f>4+3</f>
        <v>7</v>
      </c>
      <c r="I9" s="34">
        <v>14</v>
      </c>
      <c r="J9" s="31">
        <v>9</v>
      </c>
      <c r="K9" s="30">
        <v>5</v>
      </c>
      <c r="L9" s="34">
        <v>21</v>
      </c>
      <c r="M9" s="31">
        <v>15</v>
      </c>
      <c r="N9" s="30">
        <v>6</v>
      </c>
      <c r="O9" s="34">
        <v>25</v>
      </c>
      <c r="P9" s="31">
        <v>18</v>
      </c>
      <c r="Q9" s="30">
        <v>7</v>
      </c>
      <c r="R9" s="34">
        <v>27</v>
      </c>
      <c r="S9" s="31">
        <v>19</v>
      </c>
      <c r="T9" s="30">
        <v>8</v>
      </c>
      <c r="U9" s="31">
        <v>29</v>
      </c>
      <c r="V9" s="31">
        <v>19</v>
      </c>
      <c r="W9" s="30">
        <v>10</v>
      </c>
      <c r="X9" s="42">
        <f t="shared" si="2"/>
        <v>32</v>
      </c>
      <c r="Y9" s="42">
        <v>17</v>
      </c>
      <c r="Z9" s="43">
        <v>15</v>
      </c>
    </row>
    <row r="10" spans="1:26" s="26" customFormat="1" ht="21" customHeight="1">
      <c r="A10" s="56"/>
      <c r="B10" s="8" t="s">
        <v>4</v>
      </c>
      <c r="C10" s="13">
        <f t="shared" si="0"/>
        <v>15</v>
      </c>
      <c r="D10" s="1">
        <v>7</v>
      </c>
      <c r="E10" s="14">
        <v>8</v>
      </c>
      <c r="F10" s="13">
        <f t="shared" si="1"/>
        <v>19</v>
      </c>
      <c r="G10" s="1">
        <f>8+1</f>
        <v>9</v>
      </c>
      <c r="H10" s="14">
        <f>5+4+1</f>
        <v>10</v>
      </c>
      <c r="I10" s="34">
        <v>15</v>
      </c>
      <c r="J10" s="31">
        <v>9</v>
      </c>
      <c r="K10" s="30">
        <v>6</v>
      </c>
      <c r="L10" s="34">
        <v>21</v>
      </c>
      <c r="M10" s="31">
        <v>10</v>
      </c>
      <c r="N10" s="30">
        <v>11</v>
      </c>
      <c r="O10" s="34">
        <v>27</v>
      </c>
      <c r="P10" s="31">
        <v>16</v>
      </c>
      <c r="Q10" s="30">
        <v>11</v>
      </c>
      <c r="R10" s="34">
        <v>35</v>
      </c>
      <c r="S10" s="31">
        <v>20</v>
      </c>
      <c r="T10" s="30">
        <v>15</v>
      </c>
      <c r="U10" s="31">
        <v>34</v>
      </c>
      <c r="V10" s="31">
        <v>20</v>
      </c>
      <c r="W10" s="30">
        <v>14</v>
      </c>
      <c r="X10" s="42">
        <f t="shared" si="2"/>
        <v>31</v>
      </c>
      <c r="Y10" s="42">
        <v>18</v>
      </c>
      <c r="Z10" s="43">
        <v>13</v>
      </c>
    </row>
    <row r="11" spans="1:26" s="26" customFormat="1" ht="21" customHeight="1">
      <c r="A11" s="56"/>
      <c r="B11" s="8" t="s">
        <v>5</v>
      </c>
      <c r="C11" s="13">
        <f t="shared" si="0"/>
        <v>7</v>
      </c>
      <c r="D11" s="1">
        <v>4</v>
      </c>
      <c r="E11" s="14">
        <v>3</v>
      </c>
      <c r="F11" s="13">
        <f t="shared" si="1"/>
        <v>15</v>
      </c>
      <c r="G11" s="1">
        <v>9</v>
      </c>
      <c r="H11" s="14">
        <f>4+1+1</f>
        <v>6</v>
      </c>
      <c r="I11" s="34">
        <v>19</v>
      </c>
      <c r="J11" s="31">
        <v>12</v>
      </c>
      <c r="K11" s="30">
        <v>7</v>
      </c>
      <c r="L11" s="34">
        <v>21</v>
      </c>
      <c r="M11" s="31">
        <v>12</v>
      </c>
      <c r="N11" s="30">
        <v>9</v>
      </c>
      <c r="O11" s="34">
        <v>22</v>
      </c>
      <c r="P11" s="31">
        <v>9</v>
      </c>
      <c r="Q11" s="30">
        <v>13</v>
      </c>
      <c r="R11" s="34">
        <v>25</v>
      </c>
      <c r="S11" s="31">
        <v>12</v>
      </c>
      <c r="T11" s="30">
        <v>13</v>
      </c>
      <c r="U11" s="31">
        <v>27</v>
      </c>
      <c r="V11" s="31">
        <v>14</v>
      </c>
      <c r="W11" s="30">
        <v>13</v>
      </c>
      <c r="X11" s="42">
        <f t="shared" si="2"/>
        <v>32</v>
      </c>
      <c r="Y11" s="42">
        <v>18</v>
      </c>
      <c r="Z11" s="43">
        <v>14</v>
      </c>
    </row>
    <row r="12" spans="1:26" s="26" customFormat="1" ht="21" customHeight="1">
      <c r="A12" s="56"/>
      <c r="B12" s="8" t="s">
        <v>6</v>
      </c>
      <c r="C12" s="13">
        <f t="shared" si="0"/>
        <v>6</v>
      </c>
      <c r="D12" s="1">
        <v>4</v>
      </c>
      <c r="E12" s="14">
        <v>2</v>
      </c>
      <c r="F12" s="13">
        <f t="shared" si="1"/>
        <v>10</v>
      </c>
      <c r="G12" s="1">
        <f>3+1+1</f>
        <v>5</v>
      </c>
      <c r="H12" s="14">
        <f>2+3</f>
        <v>5</v>
      </c>
      <c r="I12" s="34">
        <v>15</v>
      </c>
      <c r="J12" s="31">
        <v>9</v>
      </c>
      <c r="K12" s="30">
        <v>6</v>
      </c>
      <c r="L12" s="34">
        <v>17</v>
      </c>
      <c r="M12" s="31">
        <v>11</v>
      </c>
      <c r="N12" s="30">
        <v>6</v>
      </c>
      <c r="O12" s="34">
        <v>20</v>
      </c>
      <c r="P12" s="31">
        <v>13</v>
      </c>
      <c r="Q12" s="30">
        <v>7</v>
      </c>
      <c r="R12" s="34">
        <v>16</v>
      </c>
      <c r="S12" s="31">
        <v>12</v>
      </c>
      <c r="T12" s="30">
        <v>4</v>
      </c>
      <c r="U12" s="31">
        <v>19</v>
      </c>
      <c r="V12" s="31">
        <v>13</v>
      </c>
      <c r="W12" s="30">
        <v>6</v>
      </c>
      <c r="X12" s="42">
        <f t="shared" si="2"/>
        <v>21</v>
      </c>
      <c r="Y12" s="42">
        <v>13</v>
      </c>
      <c r="Z12" s="43">
        <v>8</v>
      </c>
    </row>
    <row r="13" spans="1:26" s="26" customFormat="1" ht="21" customHeight="1">
      <c r="A13" s="56"/>
      <c r="B13" s="8" t="s">
        <v>7</v>
      </c>
      <c r="C13" s="13">
        <f t="shared" si="0"/>
        <v>2</v>
      </c>
      <c r="D13" s="1">
        <v>1</v>
      </c>
      <c r="E13" s="14">
        <v>1</v>
      </c>
      <c r="F13" s="13">
        <f t="shared" si="1"/>
        <v>8</v>
      </c>
      <c r="G13" s="1">
        <f>2+2</f>
        <v>4</v>
      </c>
      <c r="H13" s="14">
        <f>1+3</f>
        <v>4</v>
      </c>
      <c r="I13" s="34">
        <v>5</v>
      </c>
      <c r="J13" s="31">
        <v>2</v>
      </c>
      <c r="K13" s="30">
        <v>3</v>
      </c>
      <c r="L13" s="34">
        <v>6</v>
      </c>
      <c r="M13" s="31">
        <v>3</v>
      </c>
      <c r="N13" s="30">
        <v>3</v>
      </c>
      <c r="O13" s="34">
        <v>5</v>
      </c>
      <c r="P13" s="1">
        <f>2+2</f>
        <v>4</v>
      </c>
      <c r="Q13" s="30">
        <v>1</v>
      </c>
      <c r="R13" s="34">
        <v>12</v>
      </c>
      <c r="S13" s="31">
        <v>6</v>
      </c>
      <c r="T13" s="30">
        <v>6</v>
      </c>
      <c r="U13" s="31">
        <v>15</v>
      </c>
      <c r="V13" s="31">
        <v>9</v>
      </c>
      <c r="W13" s="30">
        <v>6</v>
      </c>
      <c r="X13" s="42">
        <f t="shared" si="2"/>
        <v>14</v>
      </c>
      <c r="Y13" s="42">
        <v>9</v>
      </c>
      <c r="Z13" s="43">
        <v>5</v>
      </c>
    </row>
    <row r="14" spans="1:26" s="26" customFormat="1" ht="21" customHeight="1">
      <c r="A14" s="56"/>
      <c r="B14" s="8" t="s">
        <v>8</v>
      </c>
      <c r="C14" s="15">
        <v>0</v>
      </c>
      <c r="D14" s="2">
        <v>0</v>
      </c>
      <c r="E14" s="16">
        <v>0</v>
      </c>
      <c r="F14" s="15">
        <v>0</v>
      </c>
      <c r="G14" s="2">
        <v>0</v>
      </c>
      <c r="H14" s="14">
        <v>0</v>
      </c>
      <c r="I14" s="15">
        <v>0</v>
      </c>
      <c r="J14" s="2">
        <v>0</v>
      </c>
      <c r="K14" s="14">
        <v>0</v>
      </c>
      <c r="L14" s="35">
        <v>1</v>
      </c>
      <c r="M14" s="2">
        <v>0</v>
      </c>
      <c r="N14" s="30">
        <v>1</v>
      </c>
      <c r="O14" s="35">
        <v>3</v>
      </c>
      <c r="P14" s="32">
        <v>0</v>
      </c>
      <c r="Q14" s="30">
        <v>3</v>
      </c>
      <c r="R14" s="35">
        <v>4</v>
      </c>
      <c r="S14" s="32">
        <v>3</v>
      </c>
      <c r="T14" s="30">
        <v>1</v>
      </c>
      <c r="U14" s="31">
        <v>3</v>
      </c>
      <c r="V14" s="31">
        <v>3</v>
      </c>
      <c r="W14" s="14">
        <v>0</v>
      </c>
      <c r="X14" s="42">
        <f t="shared" si="2"/>
        <v>3</v>
      </c>
      <c r="Y14" s="42">
        <v>3</v>
      </c>
      <c r="Z14" s="43">
        <v>0</v>
      </c>
    </row>
    <row r="15" spans="1:26" s="26" customFormat="1" ht="21" customHeight="1" thickBot="1">
      <c r="A15" s="57"/>
      <c r="B15" s="9" t="s">
        <v>9</v>
      </c>
      <c r="C15" s="17">
        <v>0</v>
      </c>
      <c r="D15" s="18">
        <v>0</v>
      </c>
      <c r="E15" s="19">
        <v>0</v>
      </c>
      <c r="F15" s="17">
        <v>0</v>
      </c>
      <c r="G15" s="20">
        <v>0</v>
      </c>
      <c r="H15" s="21">
        <v>0</v>
      </c>
      <c r="I15" s="17">
        <v>0</v>
      </c>
      <c r="J15" s="20">
        <v>0</v>
      </c>
      <c r="K15" s="21">
        <v>0</v>
      </c>
      <c r="L15" s="36">
        <v>1</v>
      </c>
      <c r="M15" s="33">
        <v>1</v>
      </c>
      <c r="N15" s="21">
        <v>0</v>
      </c>
      <c r="O15" s="36">
        <v>2</v>
      </c>
      <c r="P15" s="33">
        <v>2</v>
      </c>
      <c r="Q15" s="21">
        <v>0</v>
      </c>
      <c r="R15" s="36">
        <v>1</v>
      </c>
      <c r="S15" s="33">
        <v>1</v>
      </c>
      <c r="T15" s="21">
        <v>0</v>
      </c>
      <c r="U15" s="31">
        <v>1</v>
      </c>
      <c r="V15" s="31">
        <v>1</v>
      </c>
      <c r="W15" s="21">
        <v>0</v>
      </c>
      <c r="X15" s="42">
        <f t="shared" si="2"/>
        <v>1</v>
      </c>
      <c r="Y15" s="42">
        <v>1</v>
      </c>
      <c r="Z15" s="62">
        <v>0</v>
      </c>
    </row>
    <row r="16" spans="1:26" s="26" customFormat="1" ht="21" customHeight="1">
      <c r="A16" s="55" t="s">
        <v>25</v>
      </c>
      <c r="B16" s="22" t="s">
        <v>18</v>
      </c>
      <c r="C16" s="23">
        <f>SUM(D16:E16)</f>
        <v>95</v>
      </c>
      <c r="D16" s="24">
        <f t="shared" ref="D16:E16" si="3">SUM(D17:D22)</f>
        <v>57</v>
      </c>
      <c r="E16" s="25">
        <f t="shared" si="3"/>
        <v>38</v>
      </c>
      <c r="F16" s="23">
        <f>SUM(G16:H16)</f>
        <v>125</v>
      </c>
      <c r="G16" s="24">
        <f t="shared" ref="G16:H16" si="4">SUM(G17:G22)</f>
        <v>72</v>
      </c>
      <c r="H16" s="25">
        <f t="shared" si="4"/>
        <v>53</v>
      </c>
      <c r="I16" s="23">
        <f>SUM(J16:K16)</f>
        <v>131</v>
      </c>
      <c r="J16" s="24">
        <f t="shared" ref="J16:K16" si="5">SUM(J17:J22)</f>
        <v>77</v>
      </c>
      <c r="K16" s="25">
        <f t="shared" si="5"/>
        <v>54</v>
      </c>
      <c r="L16" s="23">
        <f>SUM(M16:N16)</f>
        <v>144</v>
      </c>
      <c r="M16" s="24">
        <f t="shared" ref="M16:N16" si="6">SUM(M17:M22)</f>
        <v>82</v>
      </c>
      <c r="N16" s="25">
        <f t="shared" si="6"/>
        <v>62</v>
      </c>
      <c r="O16" s="23">
        <f>SUM(P16:Q16)</f>
        <v>164</v>
      </c>
      <c r="P16" s="24">
        <f t="shared" ref="P16:Q16" si="7">SUM(P17:P22)</f>
        <v>92</v>
      </c>
      <c r="Q16" s="25">
        <f t="shared" si="7"/>
        <v>72</v>
      </c>
      <c r="R16" s="23">
        <f>SUM(S16:T16)</f>
        <v>168</v>
      </c>
      <c r="S16" s="24">
        <f t="shared" ref="S16:T16" si="8">SUM(S17:S22)</f>
        <v>97</v>
      </c>
      <c r="T16" s="25">
        <f t="shared" si="8"/>
        <v>71</v>
      </c>
      <c r="U16" s="23">
        <f>SUM(V16:W16)</f>
        <v>178</v>
      </c>
      <c r="V16" s="24">
        <f t="shared" ref="V16:Z16" si="9">SUM(V17:V22)</f>
        <v>104</v>
      </c>
      <c r="W16" s="37">
        <f t="shared" si="9"/>
        <v>74</v>
      </c>
      <c r="X16" s="23">
        <f>SUM(Y16:Z16)</f>
        <v>181</v>
      </c>
      <c r="Y16" s="24">
        <f t="shared" si="9"/>
        <v>105</v>
      </c>
      <c r="Z16" s="37">
        <f t="shared" si="9"/>
        <v>76</v>
      </c>
    </row>
    <row r="17" spans="1:26" s="26" customFormat="1" ht="21" customHeight="1">
      <c r="A17" s="56"/>
      <c r="B17" s="8" t="s">
        <v>20</v>
      </c>
      <c r="C17" s="15">
        <v>0</v>
      </c>
      <c r="D17" s="2">
        <v>0</v>
      </c>
      <c r="E17" s="16">
        <v>0</v>
      </c>
      <c r="F17" s="15">
        <v>0</v>
      </c>
      <c r="G17" s="1">
        <v>0</v>
      </c>
      <c r="H17" s="14">
        <v>0</v>
      </c>
      <c r="I17" s="15">
        <v>0</v>
      </c>
      <c r="J17" s="1">
        <v>0</v>
      </c>
      <c r="K17" s="14">
        <v>0</v>
      </c>
      <c r="L17" s="15">
        <v>0</v>
      </c>
      <c r="M17" s="1">
        <v>0</v>
      </c>
      <c r="N17" s="14">
        <v>0</v>
      </c>
      <c r="O17" s="35">
        <v>2</v>
      </c>
      <c r="P17" s="31">
        <v>2</v>
      </c>
      <c r="Q17" s="14">
        <v>0</v>
      </c>
      <c r="R17" s="35">
        <v>5</v>
      </c>
      <c r="S17" s="31">
        <v>5</v>
      </c>
      <c r="T17" s="14">
        <v>0</v>
      </c>
      <c r="U17" s="31">
        <v>5</v>
      </c>
      <c r="V17" s="31">
        <v>4</v>
      </c>
      <c r="W17" s="30">
        <v>1</v>
      </c>
      <c r="X17" s="31">
        <f t="shared" ref="X17:X22" si="10">SUM(Y17:Z17)</f>
        <v>4</v>
      </c>
      <c r="Y17" s="31">
        <v>3</v>
      </c>
      <c r="Z17" s="30">
        <v>1</v>
      </c>
    </row>
    <row r="18" spans="1:26" s="26" customFormat="1" ht="21" customHeight="1">
      <c r="A18" s="56"/>
      <c r="B18" s="8" t="s">
        <v>19</v>
      </c>
      <c r="C18" s="13">
        <f t="shared" ref="C18:C21" si="11">SUM(D18:E18)</f>
        <v>39</v>
      </c>
      <c r="D18" s="1">
        <v>33</v>
      </c>
      <c r="E18" s="14">
        <v>6</v>
      </c>
      <c r="F18" s="13">
        <f t="shared" ref="F18:F21" si="12">SUM(G18:H18)</f>
        <v>51</v>
      </c>
      <c r="G18" s="1">
        <f>38+1</f>
        <v>39</v>
      </c>
      <c r="H18" s="14">
        <f>9+3</f>
        <v>12</v>
      </c>
      <c r="I18" s="34">
        <v>53</v>
      </c>
      <c r="J18" s="31">
        <v>41</v>
      </c>
      <c r="K18" s="30">
        <v>12</v>
      </c>
      <c r="L18" s="34">
        <v>60</v>
      </c>
      <c r="M18" s="31">
        <v>42</v>
      </c>
      <c r="N18" s="30">
        <v>18</v>
      </c>
      <c r="O18" s="34">
        <v>69</v>
      </c>
      <c r="P18" s="31">
        <v>47</v>
      </c>
      <c r="Q18" s="30">
        <v>22</v>
      </c>
      <c r="R18" s="13">
        <f>SUM(S18:T18)</f>
        <v>76</v>
      </c>
      <c r="S18" s="31">
        <v>52</v>
      </c>
      <c r="T18" s="30">
        <v>24</v>
      </c>
      <c r="U18" s="31">
        <v>77</v>
      </c>
      <c r="V18" s="31">
        <v>53</v>
      </c>
      <c r="W18" s="30">
        <v>24</v>
      </c>
      <c r="X18" s="31">
        <f t="shared" si="10"/>
        <v>78</v>
      </c>
      <c r="Y18" s="31">
        <v>53</v>
      </c>
      <c r="Z18" s="30">
        <v>25</v>
      </c>
    </row>
    <row r="19" spans="1:26" s="26" customFormat="1" ht="21" customHeight="1">
      <c r="A19" s="56"/>
      <c r="B19" s="8" t="s">
        <v>21</v>
      </c>
      <c r="C19" s="13">
        <f t="shared" si="11"/>
        <v>47</v>
      </c>
      <c r="D19" s="1">
        <v>21</v>
      </c>
      <c r="E19" s="14">
        <v>26</v>
      </c>
      <c r="F19" s="13">
        <f t="shared" si="12"/>
        <v>61</v>
      </c>
      <c r="G19" s="1">
        <f>23+6+1</f>
        <v>30</v>
      </c>
      <c r="H19" s="14">
        <f>20+10+1</f>
        <v>31</v>
      </c>
      <c r="I19" s="34">
        <v>63</v>
      </c>
      <c r="J19" s="31">
        <v>31</v>
      </c>
      <c r="K19" s="30">
        <v>32</v>
      </c>
      <c r="L19" s="34">
        <v>68</v>
      </c>
      <c r="M19" s="31">
        <v>35</v>
      </c>
      <c r="N19" s="30">
        <v>33</v>
      </c>
      <c r="O19" s="34">
        <v>80</v>
      </c>
      <c r="P19" s="31">
        <v>39</v>
      </c>
      <c r="Q19" s="30">
        <v>41</v>
      </c>
      <c r="R19" s="13">
        <f>SUM(S19:T19)</f>
        <v>70</v>
      </c>
      <c r="S19" s="31">
        <v>35</v>
      </c>
      <c r="T19" s="30">
        <v>35</v>
      </c>
      <c r="U19" s="31">
        <v>78</v>
      </c>
      <c r="V19" s="31">
        <v>41</v>
      </c>
      <c r="W19" s="30">
        <v>37</v>
      </c>
      <c r="X19" s="31">
        <f t="shared" si="10"/>
        <v>84</v>
      </c>
      <c r="Y19" s="31">
        <v>43</v>
      </c>
      <c r="Z19" s="30">
        <v>41</v>
      </c>
    </row>
    <row r="20" spans="1:26" s="26" customFormat="1" ht="21" customHeight="1">
      <c r="A20" s="56"/>
      <c r="B20" s="8" t="s">
        <v>28</v>
      </c>
      <c r="C20" s="13">
        <f t="shared" si="11"/>
        <v>3</v>
      </c>
      <c r="D20" s="2">
        <v>0</v>
      </c>
      <c r="E20" s="14">
        <v>3</v>
      </c>
      <c r="F20" s="13">
        <f t="shared" si="12"/>
        <v>6</v>
      </c>
      <c r="G20" s="1">
        <v>0</v>
      </c>
      <c r="H20" s="14">
        <v>6</v>
      </c>
      <c r="I20" s="34">
        <v>6</v>
      </c>
      <c r="J20" s="31">
        <v>2</v>
      </c>
      <c r="K20" s="30">
        <v>4</v>
      </c>
      <c r="L20" s="34">
        <v>5</v>
      </c>
      <c r="M20" s="31">
        <v>2</v>
      </c>
      <c r="N20" s="30">
        <v>3</v>
      </c>
      <c r="O20" s="34">
        <v>11</v>
      </c>
      <c r="P20" s="31">
        <v>4</v>
      </c>
      <c r="Q20" s="30">
        <v>7</v>
      </c>
      <c r="R20" s="13">
        <f>SUM(S20:T20)</f>
        <v>9</v>
      </c>
      <c r="S20" s="31">
        <v>4</v>
      </c>
      <c r="T20" s="30">
        <v>5</v>
      </c>
      <c r="U20" s="31">
        <v>9</v>
      </c>
      <c r="V20" s="31">
        <v>5</v>
      </c>
      <c r="W20" s="30">
        <v>4</v>
      </c>
      <c r="X20" s="31">
        <f t="shared" si="10"/>
        <v>6</v>
      </c>
      <c r="Y20" s="31">
        <v>5</v>
      </c>
      <c r="Z20" s="30">
        <v>1</v>
      </c>
    </row>
    <row r="21" spans="1:26" s="26" customFormat="1" ht="21" customHeight="1">
      <c r="A21" s="56"/>
      <c r="B21" s="8" t="s">
        <v>22</v>
      </c>
      <c r="C21" s="13">
        <f t="shared" si="11"/>
        <v>6</v>
      </c>
      <c r="D21" s="1">
        <v>3</v>
      </c>
      <c r="E21" s="14">
        <v>3</v>
      </c>
      <c r="F21" s="13">
        <f t="shared" si="12"/>
        <v>7</v>
      </c>
      <c r="G21" s="1">
        <f>1+2</f>
        <v>3</v>
      </c>
      <c r="H21" s="14">
        <f>1+3</f>
        <v>4</v>
      </c>
      <c r="I21" s="34">
        <v>9</v>
      </c>
      <c r="J21" s="31">
        <v>3</v>
      </c>
      <c r="K21" s="30">
        <v>6</v>
      </c>
      <c r="L21" s="34">
        <v>11</v>
      </c>
      <c r="M21" s="31">
        <v>3</v>
      </c>
      <c r="N21" s="30">
        <v>8</v>
      </c>
      <c r="O21" s="34">
        <v>2</v>
      </c>
      <c r="P21" s="31">
        <v>0</v>
      </c>
      <c r="Q21" s="30">
        <v>2</v>
      </c>
      <c r="R21" s="13">
        <f>SUM(S21:T21)</f>
        <v>8</v>
      </c>
      <c r="S21" s="31">
        <v>1</v>
      </c>
      <c r="T21" s="30">
        <v>7</v>
      </c>
      <c r="U21" s="31">
        <v>9</v>
      </c>
      <c r="V21" s="31">
        <v>1</v>
      </c>
      <c r="W21" s="30">
        <v>8</v>
      </c>
      <c r="X21" s="31">
        <f t="shared" si="10"/>
        <v>9</v>
      </c>
      <c r="Y21" s="31">
        <v>1</v>
      </c>
      <c r="Z21" s="30">
        <v>8</v>
      </c>
    </row>
    <row r="22" spans="1:26" s="26" customFormat="1" ht="21" customHeight="1" thickBot="1">
      <c r="A22" s="57"/>
      <c r="B22" s="12" t="s">
        <v>23</v>
      </c>
      <c r="C22" s="17">
        <v>0</v>
      </c>
      <c r="D22" s="18">
        <v>0</v>
      </c>
      <c r="E22" s="19">
        <v>0</v>
      </c>
      <c r="F22" s="17">
        <v>0</v>
      </c>
      <c r="G22" s="20">
        <v>0</v>
      </c>
      <c r="H22" s="21">
        <v>0</v>
      </c>
      <c r="I22" s="17">
        <v>0</v>
      </c>
      <c r="J22" s="20">
        <v>0</v>
      </c>
      <c r="K22" s="21">
        <v>0</v>
      </c>
      <c r="L22" s="17">
        <v>0</v>
      </c>
      <c r="M22" s="20">
        <v>0</v>
      </c>
      <c r="N22" s="21">
        <v>0</v>
      </c>
      <c r="O22" s="17">
        <v>0</v>
      </c>
      <c r="P22" s="20">
        <v>0</v>
      </c>
      <c r="Q22" s="21">
        <v>0</v>
      </c>
      <c r="R22" s="17">
        <v>0</v>
      </c>
      <c r="S22" s="20">
        <v>0</v>
      </c>
      <c r="T22" s="21">
        <v>0</v>
      </c>
      <c r="U22" s="1">
        <v>0</v>
      </c>
      <c r="V22" s="1">
        <v>0</v>
      </c>
      <c r="W22" s="21">
        <v>0</v>
      </c>
      <c r="X22" s="31">
        <f t="shared" si="10"/>
        <v>0</v>
      </c>
      <c r="Y22" s="1">
        <v>0</v>
      </c>
      <c r="Z22" s="14">
        <v>0</v>
      </c>
    </row>
    <row r="23" spans="1:26" s="26" customFormat="1" ht="21" customHeight="1">
      <c r="A23" s="55" t="s">
        <v>30</v>
      </c>
      <c r="B23" s="22" t="s">
        <v>18</v>
      </c>
      <c r="C23" s="23">
        <f>SUM(D23:E23)</f>
        <v>95</v>
      </c>
      <c r="D23" s="24">
        <f t="shared" ref="D23:E23" si="13">SUM(D24:D30)</f>
        <v>57</v>
      </c>
      <c r="E23" s="25">
        <f t="shared" si="13"/>
        <v>38</v>
      </c>
      <c r="F23" s="23">
        <f>SUM(G23:H23)</f>
        <v>125</v>
      </c>
      <c r="G23" s="24">
        <f t="shared" ref="G23:H23" si="14">SUM(G24:G30)</f>
        <v>73</v>
      </c>
      <c r="H23" s="25">
        <f t="shared" si="14"/>
        <v>52</v>
      </c>
      <c r="I23" s="23">
        <f>SUM(J23:K23)</f>
        <v>131</v>
      </c>
      <c r="J23" s="24">
        <f t="shared" ref="J23:K23" si="15">SUM(J24:J30)</f>
        <v>76</v>
      </c>
      <c r="K23" s="25">
        <f t="shared" si="15"/>
        <v>55</v>
      </c>
      <c r="L23" s="23">
        <f>SUM(M23:N23)</f>
        <v>144</v>
      </c>
      <c r="M23" s="24">
        <f t="shared" ref="M23:N23" si="16">SUM(M24:M30)</f>
        <v>82</v>
      </c>
      <c r="N23" s="25">
        <f t="shared" si="16"/>
        <v>62</v>
      </c>
      <c r="O23" s="23">
        <f>SUM(P23:Q23)</f>
        <v>164</v>
      </c>
      <c r="P23" s="24">
        <f t="shared" ref="P23:Q23" si="17">SUM(P24:P30)</f>
        <v>92</v>
      </c>
      <c r="Q23" s="25">
        <f t="shared" si="17"/>
        <v>72</v>
      </c>
      <c r="R23" s="23">
        <f>SUM(S23:T23)</f>
        <v>168</v>
      </c>
      <c r="S23" s="24">
        <f t="shared" ref="S23:T23" si="18">SUM(S24:S30)</f>
        <v>95</v>
      </c>
      <c r="T23" s="25">
        <f t="shared" si="18"/>
        <v>73</v>
      </c>
      <c r="U23" s="23">
        <f>SUM(V23:W23)</f>
        <v>178</v>
      </c>
      <c r="V23" s="24">
        <f t="shared" ref="V23:W23" si="19">SUM(V24:V30)</f>
        <v>103</v>
      </c>
      <c r="W23" s="25">
        <f t="shared" si="19"/>
        <v>75</v>
      </c>
      <c r="X23" s="40">
        <f>SUM(X24:X30)</f>
        <v>181</v>
      </c>
      <c r="Y23" s="41">
        <f>SUM(Y24:Y30)</f>
        <v>105</v>
      </c>
      <c r="Z23" s="39">
        <f>SUM(Z24:Z30)</f>
        <v>76</v>
      </c>
    </row>
    <row r="24" spans="1:26" s="26" customFormat="1" ht="21" customHeight="1">
      <c r="A24" s="56"/>
      <c r="B24" s="8" t="s">
        <v>13</v>
      </c>
      <c r="C24" s="13">
        <f t="shared" ref="C24:C29" si="20">SUM(D24:E24)</f>
        <v>4</v>
      </c>
      <c r="D24" s="1">
        <v>3</v>
      </c>
      <c r="E24" s="14">
        <v>1</v>
      </c>
      <c r="F24" s="13">
        <f t="shared" ref="F24:F29" si="21">SUM(G24:H24)</f>
        <v>4</v>
      </c>
      <c r="G24" s="1">
        <v>3</v>
      </c>
      <c r="H24" s="14">
        <v>1</v>
      </c>
      <c r="I24" s="34">
        <v>5</v>
      </c>
      <c r="J24" s="31">
        <v>4</v>
      </c>
      <c r="K24" s="14">
        <v>1</v>
      </c>
      <c r="L24" s="34">
        <v>5</v>
      </c>
      <c r="M24" s="31">
        <v>4</v>
      </c>
      <c r="N24" s="14">
        <v>1</v>
      </c>
      <c r="O24" s="34">
        <v>6</v>
      </c>
      <c r="P24" s="31">
        <v>5</v>
      </c>
      <c r="Q24" s="30">
        <v>1</v>
      </c>
      <c r="R24" s="34">
        <v>5</v>
      </c>
      <c r="S24" s="31">
        <v>4</v>
      </c>
      <c r="T24" s="14">
        <v>1</v>
      </c>
      <c r="U24" s="31">
        <v>6</v>
      </c>
      <c r="V24" s="31">
        <v>5</v>
      </c>
      <c r="W24" s="14">
        <v>1</v>
      </c>
      <c r="X24" s="38">
        <f>SUM(Y24:Z24)</f>
        <v>6</v>
      </c>
      <c r="Y24" s="42">
        <v>5</v>
      </c>
      <c r="Z24" s="43">
        <v>1</v>
      </c>
    </row>
    <row r="25" spans="1:26" s="26" customFormat="1" ht="21" customHeight="1">
      <c r="A25" s="56"/>
      <c r="B25" s="8" t="s">
        <v>14</v>
      </c>
      <c r="C25" s="13">
        <f t="shared" si="20"/>
        <v>52</v>
      </c>
      <c r="D25" s="1">
        <v>40</v>
      </c>
      <c r="E25" s="14">
        <v>12</v>
      </c>
      <c r="F25" s="13">
        <f t="shared" si="21"/>
        <v>64</v>
      </c>
      <c r="G25" s="1">
        <v>46</v>
      </c>
      <c r="H25" s="14">
        <v>18</v>
      </c>
      <c r="I25" s="34">
        <v>73</v>
      </c>
      <c r="J25" s="31">
        <v>53</v>
      </c>
      <c r="K25" s="30">
        <v>20</v>
      </c>
      <c r="L25" s="34">
        <v>79</v>
      </c>
      <c r="M25" s="31">
        <v>54</v>
      </c>
      <c r="N25" s="30">
        <v>25</v>
      </c>
      <c r="O25" s="34">
        <v>95</v>
      </c>
      <c r="P25" s="31">
        <v>61</v>
      </c>
      <c r="Q25" s="30">
        <v>34</v>
      </c>
      <c r="R25" s="34">
        <v>97</v>
      </c>
      <c r="S25" s="31">
        <v>62</v>
      </c>
      <c r="T25" s="30">
        <v>35</v>
      </c>
      <c r="U25" s="31">
        <v>101</v>
      </c>
      <c r="V25" s="31">
        <v>69</v>
      </c>
      <c r="W25" s="30">
        <v>32</v>
      </c>
      <c r="X25" s="38">
        <f t="shared" ref="X25:X30" si="22">SUM(Y25:Z25)</f>
        <v>106</v>
      </c>
      <c r="Y25" s="42">
        <v>72</v>
      </c>
      <c r="Z25" s="43">
        <v>34</v>
      </c>
    </row>
    <row r="26" spans="1:26" s="26" customFormat="1" ht="21" customHeight="1">
      <c r="A26" s="56"/>
      <c r="B26" s="8" t="s">
        <v>15</v>
      </c>
      <c r="C26" s="13">
        <f t="shared" si="20"/>
        <v>16</v>
      </c>
      <c r="D26" s="1">
        <v>6</v>
      </c>
      <c r="E26" s="14">
        <v>10</v>
      </c>
      <c r="F26" s="13">
        <f t="shared" si="21"/>
        <v>24</v>
      </c>
      <c r="G26" s="1">
        <v>13</v>
      </c>
      <c r="H26" s="14">
        <v>11</v>
      </c>
      <c r="I26" s="34">
        <v>16</v>
      </c>
      <c r="J26" s="31">
        <v>7</v>
      </c>
      <c r="K26" s="30">
        <v>9</v>
      </c>
      <c r="L26" s="34">
        <v>17</v>
      </c>
      <c r="M26" s="31">
        <v>5</v>
      </c>
      <c r="N26" s="30">
        <v>12</v>
      </c>
      <c r="O26" s="34">
        <v>18</v>
      </c>
      <c r="P26" s="31">
        <v>6</v>
      </c>
      <c r="Q26" s="30">
        <v>12</v>
      </c>
      <c r="R26" s="34">
        <v>14</v>
      </c>
      <c r="S26" s="31">
        <v>6</v>
      </c>
      <c r="T26" s="30">
        <v>8</v>
      </c>
      <c r="U26" s="31">
        <v>17</v>
      </c>
      <c r="V26" s="31">
        <v>5</v>
      </c>
      <c r="W26" s="30">
        <v>12</v>
      </c>
      <c r="X26" s="38">
        <f t="shared" si="22"/>
        <v>17</v>
      </c>
      <c r="Y26" s="42">
        <v>5</v>
      </c>
      <c r="Z26" s="43">
        <v>12</v>
      </c>
    </row>
    <row r="27" spans="1:26" s="26" customFormat="1" ht="21" customHeight="1">
      <c r="A27" s="56"/>
      <c r="B27" s="8" t="s">
        <v>31</v>
      </c>
      <c r="C27" s="15">
        <v>0</v>
      </c>
      <c r="D27" s="2">
        <v>0</v>
      </c>
      <c r="E27" s="16">
        <v>0</v>
      </c>
      <c r="F27" s="15" t="s">
        <v>36</v>
      </c>
      <c r="G27" s="1">
        <v>0</v>
      </c>
      <c r="H27" s="14">
        <v>1</v>
      </c>
      <c r="I27" s="35">
        <v>0</v>
      </c>
      <c r="J27" s="31">
        <v>0</v>
      </c>
      <c r="K27" s="30">
        <v>0</v>
      </c>
      <c r="L27" s="35">
        <v>0</v>
      </c>
      <c r="M27" s="31">
        <v>0</v>
      </c>
      <c r="N27" s="30">
        <v>0</v>
      </c>
      <c r="O27" s="35">
        <v>0</v>
      </c>
      <c r="P27" s="31">
        <v>0</v>
      </c>
      <c r="Q27" s="30">
        <v>0</v>
      </c>
      <c r="R27" s="35">
        <v>1</v>
      </c>
      <c r="S27" s="1">
        <v>0</v>
      </c>
      <c r="T27" s="14">
        <v>1</v>
      </c>
      <c r="U27" s="1">
        <v>0</v>
      </c>
      <c r="V27" s="1">
        <v>0</v>
      </c>
      <c r="W27" s="14">
        <v>0</v>
      </c>
      <c r="X27" s="38">
        <f t="shared" si="22"/>
        <v>0</v>
      </c>
      <c r="Y27" s="42">
        <v>0</v>
      </c>
      <c r="Z27" s="43">
        <v>0</v>
      </c>
    </row>
    <row r="28" spans="1:26" s="26" customFormat="1" ht="21" customHeight="1">
      <c r="A28" s="56"/>
      <c r="B28" s="8" t="s">
        <v>16</v>
      </c>
      <c r="C28" s="15">
        <v>0</v>
      </c>
      <c r="D28" s="2">
        <v>0</v>
      </c>
      <c r="E28" s="16">
        <v>0</v>
      </c>
      <c r="F28" s="15" t="s">
        <v>37</v>
      </c>
      <c r="G28" s="1">
        <v>1</v>
      </c>
      <c r="H28" s="14">
        <v>1</v>
      </c>
      <c r="I28" s="35">
        <v>2</v>
      </c>
      <c r="J28" s="31">
        <v>1</v>
      </c>
      <c r="K28" s="14">
        <v>1</v>
      </c>
      <c r="L28" s="35">
        <v>6</v>
      </c>
      <c r="M28" s="31">
        <v>4</v>
      </c>
      <c r="N28" s="30">
        <v>2</v>
      </c>
      <c r="O28" s="35">
        <v>6</v>
      </c>
      <c r="P28" s="31">
        <v>4</v>
      </c>
      <c r="Q28" s="30">
        <v>2</v>
      </c>
      <c r="R28" s="35">
        <v>7</v>
      </c>
      <c r="S28" s="31">
        <v>5</v>
      </c>
      <c r="T28" s="30">
        <v>2</v>
      </c>
      <c r="U28" s="34">
        <v>7</v>
      </c>
      <c r="V28" s="31">
        <v>5</v>
      </c>
      <c r="W28" s="30">
        <v>2</v>
      </c>
      <c r="X28" s="38">
        <f t="shared" si="22"/>
        <v>6</v>
      </c>
      <c r="Y28" s="42">
        <v>5</v>
      </c>
      <c r="Z28" s="43">
        <v>1</v>
      </c>
    </row>
    <row r="29" spans="1:26" s="26" customFormat="1" ht="21" customHeight="1">
      <c r="A29" s="56"/>
      <c r="B29" s="8" t="s">
        <v>45</v>
      </c>
      <c r="C29" s="13">
        <f t="shared" si="20"/>
        <v>23</v>
      </c>
      <c r="D29" s="1">
        <v>8</v>
      </c>
      <c r="E29" s="14">
        <v>15</v>
      </c>
      <c r="F29" s="13">
        <f t="shared" si="21"/>
        <v>30</v>
      </c>
      <c r="G29" s="1">
        <v>10</v>
      </c>
      <c r="H29" s="14">
        <v>20</v>
      </c>
      <c r="I29" s="34">
        <v>35</v>
      </c>
      <c r="J29" s="31">
        <v>11</v>
      </c>
      <c r="K29" s="30">
        <v>24</v>
      </c>
      <c r="L29" s="34">
        <v>37</v>
      </c>
      <c r="M29" s="31">
        <v>15</v>
      </c>
      <c r="N29" s="30">
        <v>22</v>
      </c>
      <c r="O29" s="34">
        <v>39</v>
      </c>
      <c r="P29" s="31">
        <v>16</v>
      </c>
      <c r="Q29" s="30">
        <v>23</v>
      </c>
      <c r="R29" s="34">
        <v>44</v>
      </c>
      <c r="S29" s="31">
        <v>18</v>
      </c>
      <c r="T29" s="30">
        <v>26</v>
      </c>
      <c r="U29" s="34">
        <v>47</v>
      </c>
      <c r="V29" s="31">
        <v>19</v>
      </c>
      <c r="W29" s="30">
        <v>28</v>
      </c>
      <c r="X29" s="38">
        <f t="shared" si="22"/>
        <v>46</v>
      </c>
      <c r="Y29" s="42">
        <v>18</v>
      </c>
      <c r="Z29" s="43">
        <v>28</v>
      </c>
    </row>
    <row r="30" spans="1:26" s="26" customFormat="1" ht="21" customHeight="1" thickBot="1">
      <c r="A30" s="57"/>
      <c r="B30" s="9" t="s">
        <v>17</v>
      </c>
      <c r="C30" s="17">
        <v>0</v>
      </c>
      <c r="D30" s="18">
        <v>0</v>
      </c>
      <c r="E30" s="19">
        <v>0</v>
      </c>
      <c r="F30" s="17">
        <v>0</v>
      </c>
      <c r="G30" s="20">
        <v>0</v>
      </c>
      <c r="H30" s="21">
        <v>0</v>
      </c>
      <c r="I30" s="17">
        <v>0</v>
      </c>
      <c r="J30" s="20">
        <v>0</v>
      </c>
      <c r="K30" s="21">
        <v>0</v>
      </c>
      <c r="L30" s="17">
        <v>0</v>
      </c>
      <c r="M30" s="20">
        <v>0</v>
      </c>
      <c r="N30" s="21">
        <v>0</v>
      </c>
      <c r="O30" s="36">
        <v>0</v>
      </c>
      <c r="P30" s="20">
        <v>0</v>
      </c>
      <c r="Q30" s="21">
        <v>0</v>
      </c>
      <c r="R30" s="17">
        <v>0</v>
      </c>
      <c r="S30" s="20">
        <v>0</v>
      </c>
      <c r="T30" s="21">
        <v>0</v>
      </c>
      <c r="U30" s="1">
        <v>0</v>
      </c>
      <c r="V30" s="1">
        <v>0</v>
      </c>
      <c r="W30" s="21">
        <v>0</v>
      </c>
      <c r="X30" s="38">
        <f t="shared" si="22"/>
        <v>0</v>
      </c>
      <c r="Y30" s="42">
        <v>0</v>
      </c>
      <c r="Z30" s="43">
        <v>0</v>
      </c>
    </row>
    <row r="31" spans="1:26" s="26" customFormat="1" ht="23.25" customHeight="1">
      <c r="A31" s="47" t="s">
        <v>32</v>
      </c>
      <c r="B31" s="47"/>
      <c r="C31" s="47"/>
      <c r="D31" s="47"/>
      <c r="E31" s="47"/>
      <c r="F31" s="48"/>
      <c r="I31" s="28"/>
      <c r="J31" s="28"/>
      <c r="K31" s="28"/>
      <c r="L31" s="28"/>
      <c r="M31" s="28"/>
      <c r="N31" s="28"/>
      <c r="O31" s="53"/>
      <c r="P31" s="53"/>
      <c r="Q31" s="53"/>
      <c r="T31" s="49"/>
      <c r="U31" s="48"/>
      <c r="V31" s="48"/>
      <c r="W31" s="48"/>
    </row>
    <row r="32" spans="1:26" s="26" customFormat="1" ht="18" customHeight="1">
      <c r="A32" s="54" t="s">
        <v>35</v>
      </c>
      <c r="B32" s="54"/>
      <c r="C32" s="54"/>
      <c r="D32" s="54"/>
      <c r="E32" s="54"/>
      <c r="F32" s="54"/>
      <c r="G32" s="54"/>
      <c r="H32" s="54"/>
      <c r="I32" s="29"/>
      <c r="J32" s="29"/>
      <c r="K32" s="29"/>
      <c r="L32" s="29"/>
      <c r="M32" s="29"/>
      <c r="N32" s="29"/>
      <c r="O32" s="27"/>
      <c r="P32" s="27"/>
      <c r="Q32" s="27"/>
    </row>
    <row r="33" spans="6:16">
      <c r="F33" s="7"/>
      <c r="G33" s="7"/>
      <c r="O33" s="7"/>
      <c r="P33" s="7"/>
    </row>
  </sheetData>
  <mergeCells count="18">
    <mergeCell ref="A32:H32"/>
    <mergeCell ref="A23:A30"/>
    <mergeCell ref="A16:A22"/>
    <mergeCell ref="A3:B4"/>
    <mergeCell ref="A5:A15"/>
    <mergeCell ref="C3:E3"/>
    <mergeCell ref="F3:H3"/>
    <mergeCell ref="A1:W1"/>
    <mergeCell ref="U3:W3"/>
    <mergeCell ref="A2:W2"/>
    <mergeCell ref="O31:Q31"/>
    <mergeCell ref="R3:T3"/>
    <mergeCell ref="I3:K3"/>
    <mergeCell ref="X3:Z3"/>
    <mergeCell ref="L3:N3"/>
    <mergeCell ref="A31:F31"/>
    <mergeCell ref="T31:W31"/>
    <mergeCell ref="O3:Q3"/>
  </mergeCells>
  <phoneticPr fontId="4" type="noConversion"/>
  <printOptions horizontalCentered="1"/>
  <pageMargins left="0.39370078740157483" right="0.39370078740157483" top="0.78740157480314965" bottom="0.39370078740157483" header="0" footer="0"/>
  <pageSetup paperSize="9" scale="8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桃園市政府捷運工程局員工人數</vt:lpstr>
      <vt:lpstr>桃園市政府捷運工程局員工人數!Print_Area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許東立</cp:lastModifiedBy>
  <cp:lastPrinted>2026-04-20T02:20:46Z</cp:lastPrinted>
  <dcterms:created xsi:type="dcterms:W3CDTF">2014-04-08T05:54:15Z</dcterms:created>
  <dcterms:modified xsi:type="dcterms:W3CDTF">2026-04-20T03:45:52Z</dcterms:modified>
</cp:coreProperties>
</file>