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<sst xmlns="http://schemas.openxmlformats.org/spreadsheetml/2006/main" count="97" uniqueCount="89">
  <si>
    <t>公  開  類</t>
  </si>
  <si>
    <t>月      報</t>
  </si>
  <si>
    <t>桃園市政府一般公文案件時效統計</t>
  </si>
  <si>
    <t>合計</t>
  </si>
  <si>
    <t>民政局</t>
  </si>
  <si>
    <t>教育局</t>
  </si>
  <si>
    <t>社會局</t>
  </si>
  <si>
    <t>勞動局</t>
  </si>
  <si>
    <t>財政局</t>
  </si>
  <si>
    <t>經濟發展局</t>
  </si>
  <si>
    <t>農業局</t>
  </si>
  <si>
    <t>地政局</t>
  </si>
  <si>
    <t>都市發展局</t>
  </si>
  <si>
    <t>工務局</t>
  </si>
  <si>
    <t>水務局</t>
  </si>
  <si>
    <t>原住民族行政局</t>
  </si>
  <si>
    <t>交通局</t>
  </si>
  <si>
    <t>觀光旅遊局</t>
  </si>
  <si>
    <t>新聞處</t>
  </si>
  <si>
    <t>警察局</t>
  </si>
  <si>
    <t>體育局</t>
  </si>
  <si>
    <t>青年事務局</t>
  </si>
  <si>
    <t>衛生局</t>
  </si>
  <si>
    <t>環境保護局</t>
  </si>
  <si>
    <t>消防局</t>
  </si>
  <si>
    <t>文化局</t>
  </si>
  <si>
    <t>客家事務局</t>
  </si>
  <si>
    <t>地方稅務局</t>
  </si>
  <si>
    <t>秘書處</t>
  </si>
  <si>
    <t>法務局</t>
  </si>
  <si>
    <t>人事處</t>
  </si>
  <si>
    <t>主計處</t>
  </si>
  <si>
    <t>政風處</t>
  </si>
  <si>
    <t>研考會</t>
  </si>
  <si>
    <t>資訊科技局</t>
  </si>
  <si>
    <t>捷運工程局</t>
  </si>
  <si>
    <t>資料來源：依本會公文整合資訊系統產生之報表編製。</t>
  </si>
  <si>
    <t>填表說明：本表編製3份，於完成會核程序並經機關首長核章後，1份送本府主計處，1份送本會會計單位，1份自存。</t>
  </si>
  <si>
    <t xml:space="preserve">填表                                     　　　審核  　　　                             　　業務主管人員      　　     　　                           機關首長   </t>
  </si>
  <si>
    <t xml:space="preserve">                                                                              　　　　　　　主辦統計人員</t>
  </si>
  <si>
    <t>每月終了後25日內編送</t>
  </si>
  <si>
    <t>應　辦　公　文</t>
  </si>
  <si>
    <t>合計
﹝2﹞+﹝3﹞+﹝4﹞</t>
  </si>
  <si>
    <t>﹝1﹞</t>
  </si>
  <si>
    <t>本 月
新收件數</t>
  </si>
  <si>
    <t>﹝2﹞</t>
  </si>
  <si>
    <t>截至上月待辦件數</t>
  </si>
  <si>
    <t>﹝3﹞</t>
  </si>
  <si>
    <t>本  月
創稿數</t>
  </si>
  <si>
    <t>﹝4﹞</t>
  </si>
  <si>
    <t>已　　　　　辦　　　　　結　　　　　公　　　　　文</t>
  </si>
  <si>
    <t>合計
﹝6﹞+﹝10﹞</t>
  </si>
  <si>
    <t>件數</t>
  </si>
  <si>
    <t>﹝5﹞</t>
  </si>
  <si>
    <t>%</t>
  </si>
  <si>
    <t>﹝5﹞/﹝1﹞</t>
  </si>
  <si>
    <t>中華民國109年3月</t>
  </si>
  <si>
    <t>發文件數</t>
  </si>
  <si>
    <t>小計
﹝7﹞+﹝8﹞+﹝9﹞</t>
  </si>
  <si>
    <t>﹝6﹞</t>
  </si>
  <si>
    <t>6日(含)以內辦結</t>
  </si>
  <si>
    <t>﹝7﹞</t>
  </si>
  <si>
    <t>﹝7﹞/﹝6﹞</t>
  </si>
  <si>
    <t>7日至30日(含)辦結</t>
  </si>
  <si>
    <t>﹝8﹞</t>
  </si>
  <si>
    <t>﹝8﹞/﹝6﹞</t>
  </si>
  <si>
    <t>30日以上辦結</t>
  </si>
  <si>
    <t>﹝9﹞</t>
  </si>
  <si>
    <t>﹝9﹞/﹝6﹞</t>
  </si>
  <si>
    <t>存查件數</t>
  </si>
  <si>
    <t>﹝10﹞</t>
  </si>
  <si>
    <t>發文平均使用日數</t>
  </si>
  <si>
    <t>﹝11﹞</t>
  </si>
  <si>
    <t>編製機關</t>
  </si>
  <si>
    <t>表　　號</t>
  </si>
  <si>
    <t>存查平均使用日數</t>
  </si>
  <si>
    <t>﹝12﹞</t>
  </si>
  <si>
    <t>待　　辦　　公　　文</t>
  </si>
  <si>
    <t>合計
﹝1﹞-﹝5﹞或﹝14﹞+﹝15﹞</t>
  </si>
  <si>
    <t>﹝13﹞</t>
  </si>
  <si>
    <t>桃園市政府研究發展考核委員會</t>
  </si>
  <si>
    <t>30280-07-51-2</t>
  </si>
  <si>
    <t>﹝13﹞/﹝1﹞</t>
  </si>
  <si>
    <t>未逾辦理
期限件數</t>
  </si>
  <si>
    <t>﹝14﹞</t>
  </si>
  <si>
    <t>單位:件、%</t>
  </si>
  <si>
    <t>截至本月已逾辦理期限件數</t>
  </si>
  <si>
    <t>﹝15﹞</t>
  </si>
  <si>
    <t>中華民國109年04月19日</t>
  </si>
</sst>
</file>

<file path=xl/styles.xml><?xml version="1.0" encoding="utf-8"?>
<styleSheet xmlns="http://schemas.openxmlformats.org/spreadsheetml/2006/main">
  <numFmts count="5">
    <numFmt numFmtId="188" formatCode="_-* #,##0_-;\-* #,##0_-;_-* &quot;-&quot;_-;_-@_-"/>
    <numFmt numFmtId="189" formatCode="#,##0_ "/>
    <numFmt numFmtId="190" formatCode="_-* #,##0.00_-;\-* #,##0.00_-;_-* &quot;-&quot;_-;_-@_-"/>
    <numFmt numFmtId="191" formatCode="0.00_ "/>
    <numFmt numFmtId="192" formatCode="#,##0.00_ 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新細明體"/>
      <family val="2"/>
    </font>
    <font>
      <sz val="11.5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Arial Narrow"/>
      <family val="2"/>
    </font>
    <font>
      <sz val="12"/>
      <color theme="1"/>
      <name val="Times New Roman"/>
      <family val="2"/>
    </font>
    <font>
      <b/>
      <sz val="24"/>
      <color theme="1"/>
      <name val="標楷體"/>
      <family val="2"/>
    </font>
    <font>
      <sz val="12"/>
      <color rgb="FFFF0000"/>
      <name val="標楷體"/>
      <family val="2"/>
    </font>
    <font>
      <sz val="8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1" xfId="20" applyFont="1" applyBorder="1" applyAlignment="1">
      <alignment horizontal="center" vertical="center"/>
    </xf>
    <xf numFmtId="0" fontId="2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right" vertical="center" wrapText="1"/>
    </xf>
    <xf numFmtId="0" fontId="4" fillId="0" borderId="0" xfId="20" applyFont="1" applyAlignment="1">
      <alignment horizontal="right" vertical="center" wrapText="1"/>
    </xf>
    <xf numFmtId="0" fontId="2" fillId="0" borderId="4" xfId="20" applyFont="1" applyBorder="1" applyAlignment="1">
      <alignment horizontal="left" vertical="center" wrapText="1"/>
    </xf>
    <xf numFmtId="0" fontId="2" fillId="0" borderId="5" xfId="20" applyFont="1" applyBorder="1" applyAlignment="1">
      <alignment horizontal="left" vertical="center" wrapText="1"/>
    </xf>
    <xf numFmtId="0" fontId="2" fillId="0" borderId="6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2" fillId="0" borderId="0" xfId="20" applyFont="1" applyAlignment="1">
      <alignment horizontal="left" vertical="center"/>
    </xf>
    <xf numFmtId="0" fontId="2" fillId="0" borderId="0" xfId="20" applyFont="1" applyAlignment="1">
      <alignment horizontal="center" vertical="center"/>
    </xf>
    <xf numFmtId="0" fontId="2" fillId="0" borderId="7" xfId="20" applyFont="1" applyBorder="1" applyAlignment="1">
      <alignment horizontal="left" vertical="center"/>
    </xf>
    <xf numFmtId="0" fontId="6" fillId="0" borderId="0" xfId="20" applyFont="1" applyAlignment="1">
      <alignment horizontal="center" vertic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6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 wrapText="1"/>
    </xf>
    <xf numFmtId="0" fontId="7" fillId="0" borderId="2" xfId="20" applyFont="1" applyBorder="1" applyAlignment="1">
      <alignment horizontal="center" vertical="center" wrapText="1"/>
    </xf>
    <xf numFmtId="188" fontId="8" fillId="0" borderId="0" xfId="20" applyNumberFormat="1" applyFont="1" applyAlignment="1">
      <alignment horizontal="right" vertical="center" wrapText="1"/>
    </xf>
    <xf numFmtId="188" fontId="8" fillId="0" borderId="0" xfId="20" applyNumberFormat="1" applyFont="1" applyAlignment="1">
      <alignment horizontal="right" vertical="center"/>
    </xf>
    <xf numFmtId="189" fontId="9" fillId="0" borderId="0" xfId="20" applyNumberFormat="1" applyFont="1" applyAlignment="1">
      <alignment horizontal="right" vertical="center"/>
    </xf>
    <xf numFmtId="0" fontId="5" fillId="0" borderId="3" xfId="20" applyFont="1" applyBorder="1" applyAlignment="1">
      <alignment vertical="center"/>
    </xf>
    <xf numFmtId="0" fontId="5" fillId="0" borderId="0" xfId="20" applyFont="1" applyAlignment="1">
      <alignment vertical="center"/>
    </xf>
    <xf numFmtId="0" fontId="2" fillId="0" borderId="10" xfId="20" applyFont="1" applyBorder="1"/>
    <xf numFmtId="0" fontId="2" fillId="0" borderId="11" xfId="20" applyFont="1" applyBorder="1" applyAlignment="1">
      <alignment horizontal="center" vertical="center" wrapText="1"/>
    </xf>
    <xf numFmtId="189" fontId="2" fillId="0" borderId="9" xfId="20" applyNumberFormat="1" applyFont="1" applyBorder="1" applyAlignment="1">
      <alignment horizontal="center" vertical="center" wrapText="1"/>
    </xf>
    <xf numFmtId="189" fontId="2" fillId="0" borderId="6" xfId="20" applyNumberFormat="1" applyFont="1" applyBorder="1" applyAlignment="1">
      <alignment horizontal="center" vertical="center" wrapText="1"/>
    </xf>
    <xf numFmtId="189" fontId="2" fillId="0" borderId="2" xfId="20" applyNumberFormat="1" applyFont="1" applyBorder="1" applyAlignment="1">
      <alignment horizontal="center" vertical="center" wrapText="1"/>
    </xf>
    <xf numFmtId="189" fontId="7" fillId="0" borderId="12" xfId="20" applyNumberFormat="1" applyFont="1" applyBorder="1" applyAlignment="1">
      <alignment horizontal="center" vertical="center" wrapText="1"/>
    </xf>
    <xf numFmtId="0" fontId="10" fillId="0" borderId="0" xfId="20" applyFont="1" applyAlignment="1">
      <alignment horizontal="center" wrapText="1"/>
    </xf>
    <xf numFmtId="0" fontId="11" fillId="0" borderId="10" xfId="20" applyFont="1" applyBorder="1"/>
    <xf numFmtId="0" fontId="10" fillId="0" borderId="10" xfId="20" applyFont="1" applyBorder="1" applyAlignment="1">
      <alignment wrapText="1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7" xfId="20" applyFont="1" applyBorder="1" applyAlignment="1">
      <alignment horizontal="center" vertical="center" wrapText="1"/>
    </xf>
    <xf numFmtId="189" fontId="2" fillId="0" borderId="14" xfId="20" applyNumberFormat="1" applyFont="1" applyBorder="1" applyAlignment="1">
      <alignment horizontal="center" vertical="center" wrapText="1"/>
    </xf>
    <xf numFmtId="0" fontId="2" fillId="0" borderId="3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9" fillId="0" borderId="14" xfId="20" applyFont="1" applyBorder="1" applyAlignment="1">
      <alignment horizontal="center" vertical="center" wrapText="1"/>
    </xf>
    <xf numFmtId="0" fontId="12" fillId="0" borderId="14" xfId="20" applyFont="1" applyBorder="1" applyAlignment="1">
      <alignment horizontal="center" vertical="center" wrapText="1"/>
    </xf>
    <xf numFmtId="190" fontId="8" fillId="0" borderId="0" xfId="20" applyNumberFormat="1" applyFont="1" applyAlignment="1">
      <alignment horizontal="right" vertical="center" wrapText="1"/>
    </xf>
    <xf numFmtId="190" fontId="8" fillId="0" borderId="0" xfId="20" applyNumberFormat="1" applyFont="1" applyAlignment="1">
      <alignment horizontal="right" vertical="center"/>
    </xf>
    <xf numFmtId="49" fontId="2" fillId="0" borderId="10" xfId="20" applyNumberFormat="1" applyFont="1" applyBorder="1" applyAlignment="1">
      <alignment horizontal="center" vertical="center"/>
    </xf>
    <xf numFmtId="49" fontId="2" fillId="0" borderId="11" xfId="20" applyNumberFormat="1" applyFont="1" applyBorder="1" applyAlignment="1">
      <alignment horizontal="center" vertical="center" wrapText="1"/>
    </xf>
    <xf numFmtId="189" fontId="7" fillId="0" borderId="14" xfId="20" applyNumberFormat="1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/>
    </xf>
    <xf numFmtId="0" fontId="13" fillId="0" borderId="8" xfId="20" applyFont="1" applyBorder="1" applyAlignment="1">
      <alignment horizontal="center" vertical="center" wrapText="1"/>
    </xf>
    <xf numFmtId="0" fontId="2" fillId="0" borderId="0" xfId="20" applyFont="1" applyAlignment="1">
      <alignment horizontal="left"/>
    </xf>
    <xf numFmtId="0" fontId="13" fillId="0" borderId="12" xfId="20" applyFont="1" applyBorder="1" applyAlignment="1">
      <alignment horizontal="center" vertical="center" wrapText="1"/>
    </xf>
    <xf numFmtId="0" fontId="9" fillId="0" borderId="8" xfId="20" applyFont="1" applyBorder="1" applyAlignment="1">
      <alignment horizontal="center" vertical="center" wrapText="1"/>
    </xf>
    <xf numFmtId="0" fontId="9" fillId="0" borderId="12" xfId="20" applyFont="1" applyBorder="1" applyAlignment="1">
      <alignment horizontal="center" vertical="center" wrapText="1"/>
    </xf>
    <xf numFmtId="0" fontId="9" fillId="0" borderId="10" xfId="20" applyFont="1" applyBorder="1" applyAlignment="1">
      <alignment horizontal="center" vertical="center" wrapText="1"/>
    </xf>
    <xf numFmtId="189" fontId="2" fillId="0" borderId="15" xfId="20" applyNumberFormat="1" applyFont="1" applyBorder="1" applyAlignment="1">
      <alignment horizontal="center" vertical="center" wrapText="1"/>
    </xf>
    <xf numFmtId="189" fontId="2" fillId="0" borderId="16" xfId="20" applyNumberFormat="1" applyFont="1" applyBorder="1" applyAlignment="1">
      <alignment horizontal="center" vertical="center" wrapText="1"/>
    </xf>
    <xf numFmtId="189" fontId="2" fillId="0" borderId="17" xfId="20" applyNumberFormat="1" applyFont="1" applyBorder="1" applyAlignment="1">
      <alignment horizontal="center" vertical="center" wrapText="1"/>
    </xf>
    <xf numFmtId="189" fontId="2" fillId="0" borderId="18" xfId="20" applyNumberFormat="1" applyFont="1" applyBorder="1" applyAlignment="1">
      <alignment horizontal="center" vertical="center" wrapText="1"/>
    </xf>
    <xf numFmtId="189" fontId="2" fillId="0" borderId="19" xfId="20" applyNumberFormat="1" applyFont="1" applyBorder="1" applyAlignment="1">
      <alignment horizontal="center" vertical="center" wrapText="1"/>
    </xf>
    <xf numFmtId="189" fontId="2" fillId="0" borderId="20" xfId="20" applyNumberFormat="1" applyFont="1" applyBorder="1" applyAlignment="1">
      <alignment horizontal="center" vertical="center" wrapText="1"/>
    </xf>
    <xf numFmtId="189" fontId="2" fillId="0" borderId="21" xfId="20" applyNumberFormat="1" applyFont="1" applyBorder="1" applyAlignment="1">
      <alignment horizontal="center" vertical="center" wrapText="1"/>
    </xf>
    <xf numFmtId="191" fontId="9" fillId="0" borderId="0" xfId="20" applyNumberFormat="1" applyFont="1" applyAlignment="1">
      <alignment horizontal="right" vertical="center"/>
    </xf>
    <xf numFmtId="192" fontId="9" fillId="0" borderId="0" xfId="20" applyNumberFormat="1" applyFont="1" applyAlignment="1">
      <alignment horizontal="right" vertical="center"/>
    </xf>
    <xf numFmtId="0" fontId="2" fillId="0" borderId="12" xfId="20" applyFont="1" applyBorder="1" applyAlignment="1">
      <alignment horizontal="center" wrapText="1"/>
    </xf>
    <xf numFmtId="189" fontId="2" fillId="0" borderId="12" xfId="20" applyNumberFormat="1" applyFont="1" applyBorder="1" applyAlignment="1">
      <alignment horizontal="center" vertical="center" wrapText="1"/>
    </xf>
    <xf numFmtId="189" fontId="2" fillId="0" borderId="10" xfId="20" applyNumberFormat="1" applyFont="1" applyBorder="1" applyAlignment="1">
      <alignment horizontal="center" vertical="center" wrapText="1"/>
    </xf>
    <xf numFmtId="0" fontId="2" fillId="0" borderId="4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 wrapText="1"/>
    </xf>
    <xf numFmtId="0" fontId="12" fillId="0" borderId="2" xfId="20" applyFont="1" applyBorder="1" applyAlignment="1">
      <alignment horizontal="center" vertical="center" wrapText="1"/>
    </xf>
    <xf numFmtId="0" fontId="2" fillId="0" borderId="11" xfId="20" applyFont="1" applyBorder="1" applyAlignment="1">
      <alignment horizontal="center" wrapText="1"/>
    </xf>
    <xf numFmtId="189" fontId="2" fillId="0" borderId="4" xfId="20" applyNumberFormat="1" applyFont="1" applyBorder="1" applyAlignment="1">
      <alignment horizontal="center" vertical="center" wrapText="1"/>
    </xf>
    <xf numFmtId="189" fontId="2" fillId="0" borderId="5" xfId="20" applyNumberFormat="1" applyFont="1" applyBorder="1" applyAlignment="1">
      <alignment horizontal="center" vertical="center" wrapText="1"/>
    </xf>
    <xf numFmtId="0" fontId="2" fillId="0" borderId="0" xfId="20" applyFont="1" applyAlignment="1">
      <alignment horizontal="right" vertical="center"/>
    </xf>
    <xf numFmtId="189" fontId="2" fillId="0" borderId="13" xfId="20" applyNumberFormat="1" applyFont="1" applyBorder="1" applyAlignment="1">
      <alignment horizontal="center" vertical="center" wrapText="1"/>
    </xf>
    <xf numFmtId="189" fontId="2" fillId="0" borderId="22" xfId="20" applyNumberFormat="1" applyFont="1" applyBorder="1" applyAlignment="1">
      <alignment horizontal="center" vertical="center" wrapText="1"/>
    </xf>
    <xf numFmtId="189" fontId="2" fillId="0" borderId="7" xfId="20" applyNumberFormat="1" applyFont="1" applyBorder="1" applyAlignment="1">
      <alignment horizontal="center" vertical="center" wrapText="1"/>
    </xf>
    <xf numFmtId="189" fontId="2" fillId="0" borderId="11" xfId="20" applyNumberFormat="1" applyFont="1" applyBorder="1" applyAlignment="1">
      <alignment horizontal="center" vertical="center" wrapText="1"/>
    </xf>
    <xf numFmtId="189" fontId="2" fillId="0" borderId="0" xfId="20" applyNumberFormat="1" applyFont="1" applyAlignment="1">
      <alignment horizontal="right" vertical="center"/>
    </xf>
    <xf numFmtId="0" fontId="2" fillId="0" borderId="0" xfId="20" applyFont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N40" sqref="N40"/>
    </sheetView>
  </sheetViews>
  <sheetFormatPr defaultColWidth="9.28125" defaultRowHeight="15"/>
  <cols>
    <col min="1" max="1" width="19.00390625" style="73" customWidth="1"/>
    <col min="2" max="6" width="9.421875" style="73" customWidth="1"/>
    <col min="7" max="7" width="9.140625" style="78" customWidth="1"/>
    <col min="8" max="9" width="9.421875" style="78" customWidth="1"/>
    <col min="10" max="10" width="9.140625" style="73" customWidth="1"/>
    <col min="11" max="11" width="9.421875" style="78" customWidth="1"/>
    <col min="12" max="12" width="9.140625" style="78" customWidth="1"/>
    <col min="13" max="13" width="9.421875" style="78" customWidth="1"/>
    <col min="14" max="14" width="9.140625" style="73" customWidth="1"/>
    <col min="15" max="18" width="9.421875" style="73" customWidth="1"/>
    <col min="19" max="19" width="9.7109375" style="73" customWidth="1"/>
    <col min="20" max="21" width="10.140625" style="73" customWidth="1"/>
    <col min="22" max="16384" width="9.00390625" style="73" bestFit="1" customWidth="1"/>
  </cols>
  <sheetData>
    <row r="1" spans="1:21" ht="24.75" customHeight="1">
      <c r="A1" s="2" t="s">
        <v>0</v>
      </c>
      <c r="B1" s="13"/>
      <c r="C1" s="1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16" t="s">
        <v>73</v>
      </c>
      <c r="R1" s="64"/>
      <c r="S1" s="16" t="s">
        <v>80</v>
      </c>
      <c r="T1" s="70"/>
      <c r="U1" s="64"/>
    </row>
    <row r="2" spans="1:21" ht="24.75" customHeight="1">
      <c r="A2" s="3" t="s">
        <v>1</v>
      </c>
      <c r="B2" s="14" t="s">
        <v>40</v>
      </c>
      <c r="C2" s="26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16" t="s">
        <v>74</v>
      </c>
      <c r="R2" s="64"/>
      <c r="S2" s="16" t="s">
        <v>81</v>
      </c>
      <c r="T2" s="70"/>
      <c r="U2" s="64"/>
    </row>
    <row r="3" spans="1:21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21" ht="21" customHeight="1">
      <c r="B4" s="15"/>
      <c r="C4" s="15"/>
      <c r="D4" s="15"/>
      <c r="E4" s="15"/>
      <c r="F4" s="15"/>
      <c r="G4" s="15"/>
      <c r="H4" s="45" t="s">
        <v>56</v>
      </c>
      <c r="I4" s="48"/>
      <c r="J4" s="48"/>
      <c r="K4" s="48"/>
      <c r="L4" s="48"/>
      <c r="M4" s="48"/>
      <c r="N4" s="15"/>
      <c r="O4" s="15"/>
      <c r="P4" s="15"/>
      <c r="Q4" s="15"/>
      <c r="R4" s="15"/>
      <c r="S4" s="15"/>
      <c r="T4" s="15"/>
      <c r="U4" s="73" t="s">
        <v>85</v>
      </c>
    </row>
    <row r="5" spans="1:21" ht="18" customHeight="1">
      <c r="A5" s="5"/>
      <c r="B5" s="16" t="s">
        <v>41</v>
      </c>
      <c r="C5" s="27"/>
      <c r="D5" s="27"/>
      <c r="E5" s="35"/>
      <c r="F5" s="16" t="s">
        <v>50</v>
      </c>
      <c r="G5" s="27"/>
      <c r="H5" s="46"/>
      <c r="I5" s="27"/>
      <c r="J5" s="27"/>
      <c r="K5" s="27"/>
      <c r="L5" s="27"/>
      <c r="M5" s="27"/>
      <c r="N5" s="27"/>
      <c r="O5" s="27"/>
      <c r="P5" s="27"/>
      <c r="Q5" s="35"/>
      <c r="R5" s="16" t="s">
        <v>77</v>
      </c>
      <c r="S5" s="27"/>
      <c r="T5" s="27"/>
      <c r="U5" s="27"/>
    </row>
    <row r="6" spans="1:21" ht="18" customHeight="1">
      <c r="A6" s="6"/>
      <c r="B6" s="17" t="s">
        <v>42</v>
      </c>
      <c r="C6" s="28" t="s">
        <v>44</v>
      </c>
      <c r="D6" s="28" t="s">
        <v>46</v>
      </c>
      <c r="E6" s="28" t="s">
        <v>48</v>
      </c>
      <c r="F6" s="36" t="s">
        <v>51</v>
      </c>
      <c r="G6" s="39"/>
      <c r="H6" s="27" t="s">
        <v>57</v>
      </c>
      <c r="I6" s="27"/>
      <c r="J6" s="27"/>
      <c r="K6" s="27"/>
      <c r="L6" s="27"/>
      <c r="M6" s="27"/>
      <c r="N6" s="35"/>
      <c r="O6" s="55" t="s">
        <v>69</v>
      </c>
      <c r="P6" s="59" t="s">
        <v>71</v>
      </c>
      <c r="Q6" s="28" t="s">
        <v>75</v>
      </c>
      <c r="R6" s="36" t="s">
        <v>78</v>
      </c>
      <c r="S6" s="67"/>
      <c r="T6" s="71" t="s">
        <v>83</v>
      </c>
      <c r="U6" s="74" t="s">
        <v>86</v>
      </c>
    </row>
    <row r="7" spans="1:21" ht="18" customHeight="1">
      <c r="A7" s="6"/>
      <c r="B7" s="18"/>
      <c r="C7" s="29"/>
      <c r="D7" s="29"/>
      <c r="E7" s="29"/>
      <c r="F7" s="37"/>
      <c r="G7" s="40"/>
      <c r="H7" s="28" t="s">
        <v>58</v>
      </c>
      <c r="I7" s="16" t="s">
        <v>60</v>
      </c>
      <c r="J7" s="35"/>
      <c r="K7" s="49" t="s">
        <v>63</v>
      </c>
      <c r="L7" s="51"/>
      <c r="M7" s="52" t="s">
        <v>66</v>
      </c>
      <c r="N7" s="53"/>
      <c r="O7" s="56"/>
      <c r="P7" s="60"/>
      <c r="Q7" s="29"/>
      <c r="R7" s="37"/>
      <c r="S7" s="68"/>
      <c r="T7" s="72"/>
      <c r="U7" s="75"/>
    </row>
    <row r="8" spans="1:21" ht="18" customHeight="1">
      <c r="A8" s="6"/>
      <c r="B8" s="19"/>
      <c r="C8" s="30"/>
      <c r="D8" s="30"/>
      <c r="E8" s="30"/>
      <c r="F8" s="30" t="s">
        <v>52</v>
      </c>
      <c r="G8" s="41" t="s">
        <v>54</v>
      </c>
      <c r="H8" s="30"/>
      <c r="I8" s="38" t="s">
        <v>52</v>
      </c>
      <c r="J8" s="41" t="s">
        <v>54</v>
      </c>
      <c r="K8" s="38" t="s">
        <v>52</v>
      </c>
      <c r="L8" s="41" t="s">
        <v>54</v>
      </c>
      <c r="M8" s="38" t="s">
        <v>52</v>
      </c>
      <c r="N8" s="54" t="s">
        <v>54</v>
      </c>
      <c r="O8" s="57"/>
      <c r="P8" s="61"/>
      <c r="Q8" s="30"/>
      <c r="R8" s="65" t="s">
        <v>52</v>
      </c>
      <c r="S8" s="53" t="s">
        <v>54</v>
      </c>
      <c r="T8" s="38"/>
      <c r="U8" s="76"/>
    </row>
    <row r="9" spans="1:21" s="79" customFormat="1" ht="18" customHeight="1">
      <c r="A9" s="6"/>
      <c r="B9" s="20" t="s">
        <v>43</v>
      </c>
      <c r="C9" s="31" t="s">
        <v>45</v>
      </c>
      <c r="D9" s="31" t="s">
        <v>47</v>
      </c>
      <c r="E9" s="31" t="s">
        <v>49</v>
      </c>
      <c r="F9" s="38" t="s">
        <v>53</v>
      </c>
      <c r="G9" s="42" t="s">
        <v>55</v>
      </c>
      <c r="H9" s="47" t="s">
        <v>59</v>
      </c>
      <c r="I9" s="47" t="s">
        <v>61</v>
      </c>
      <c r="J9" s="42" t="s">
        <v>62</v>
      </c>
      <c r="K9" s="47" t="s">
        <v>64</v>
      </c>
      <c r="L9" s="42" t="s">
        <v>65</v>
      </c>
      <c r="M9" s="47" t="s">
        <v>67</v>
      </c>
      <c r="N9" s="42" t="s">
        <v>68</v>
      </c>
      <c r="O9" s="58" t="s">
        <v>70</v>
      </c>
      <c r="P9" s="38" t="s">
        <v>72</v>
      </c>
      <c r="Q9" s="38" t="s">
        <v>76</v>
      </c>
      <c r="R9" s="66" t="s">
        <v>79</v>
      </c>
      <c r="S9" s="69" t="s">
        <v>82</v>
      </c>
      <c r="T9" s="65" t="s">
        <v>84</v>
      </c>
      <c r="U9" s="77" t="s">
        <v>87</v>
      </c>
    </row>
    <row r="10" spans="1:21" s="79" customFormat="1" ht="21" customHeight="1">
      <c r="A10" s="7" t="s">
        <v>3</v>
      </c>
      <c r="B10" s="21">
        <f>C10+D10+E10</f>
        <v>153896</v>
      </c>
      <c r="C10" s="21">
        <f>C11+C12+C13+C14+C15+C16+C17+C18+C19+C20+C21+C22+C23+C24+C25+C26+C27+C28+C29+C30+C31+C32+C33+C34+C35+C36+C37+C38+C39+C40+C41+C42</f>
        <v>102457</v>
      </c>
      <c r="D10" s="21">
        <f>D11+D12+D13+D14+D15+D16+D17+D18+D19+D20+D21+D22+D23+D24+D25+D26+D27+D28+D29+D30+D31+D32+D33+D34+D35+D36+D37+D38+D39+D40+D41+D42</f>
        <v>9803</v>
      </c>
      <c r="E10" s="21">
        <f>E11+E12+E13+E14+E15+E16+E17+E18+E19+E20+E21+E22+E23+E24+E25+E26+E27+E28+E29+E30+E31+E32+E33+E34+E35+E36+E37+E38+E39+E40+E41+E42</f>
        <v>41636</v>
      </c>
      <c r="F10" s="21">
        <f>H10+O10</f>
        <v>143021</v>
      </c>
      <c r="G10" s="43">
        <f>IF(B10=0,"0.00",F10/B10*100)</f>
        <v>92.9335395331912</v>
      </c>
      <c r="H10" s="21">
        <f>I10+K10+M10</f>
        <v>63925</v>
      </c>
      <c r="I10" s="21">
        <f>I11+I12+I13+I14+I15+I16+I17+I18+I19+I20+I21+I22+I23+I24+I25+I26+I27+I28+I29+I30+I31+I32+I33+I34+I35+I36+I37+I38+I39+I40+I41+I42</f>
        <v>62375</v>
      </c>
      <c r="J10" s="43">
        <f>IF(H10=0,"0.00",I10/H10*100)</f>
        <v>97.575283535393</v>
      </c>
      <c r="K10" s="21">
        <f>K11+K12+K13+K14+K15+K16+K17+K18+K19+K20+K21+K22+K23+K24+K25+K26+K27+K28+K29+K30+K31+K32+K33+K34+K35+K36+K37+K38+K39+K40+K41+K42</f>
        <v>1550</v>
      </c>
      <c r="L10" s="43">
        <f>IF(H10=0,"0.00",K10/H10*100)</f>
        <v>2.42471646460696</v>
      </c>
      <c r="M10" s="21">
        <f>M11+M12+M13+M14+M15+M16+M17+M18+M19+M20+M21+M22+M23+M24+M25+M26+M27+M28+M29+M30+M31+M32+M33+M34+M35+M36+M37+M38+M39+M40+M41+M42</f>
        <v>0</v>
      </c>
      <c r="N10" s="43">
        <f>IF(H10=0,"0.00",M10/H10*100)</f>
        <v>0</v>
      </c>
      <c r="O10" s="21">
        <f>O11+O12+O13+O14+O15+O16+O17+O18+O19+O20+O21+O22+O23+O24+O25+O26+O27+O28+O29+O30+O31+O32+O33+O34+O35+O36+O37+O38+O39+O40+O41+O42</f>
        <v>79096</v>
      </c>
      <c r="P10" s="43">
        <f>2.31</f>
        <v>2.31</v>
      </c>
      <c r="Q10" s="43">
        <f>2.08</f>
        <v>2.08</v>
      </c>
      <c r="R10" s="21">
        <f>B10-F10</f>
        <v>10875</v>
      </c>
      <c r="S10" s="43">
        <f>IF(B10=0,"0.00",R10/B10*100)</f>
        <v>7.06646046680875</v>
      </c>
      <c r="T10" s="21">
        <f>R10-U10</f>
        <v>10447</v>
      </c>
      <c r="U10" s="21">
        <f>U11+U12+U13+U14+U15+U16+U17+U18+U19+U20+U21+U22+U23+U24+U25+U26+U27+U28+U29+U30+U31+U32+U33+U34+U35+U36+U37+U38+U39+U40+U41+U42</f>
        <v>428</v>
      </c>
    </row>
    <row r="11" spans="1:21" s="78" customFormat="1" ht="20.1" customHeight="1">
      <c r="A11" s="8" t="s">
        <v>4</v>
      </c>
      <c r="B11" s="22">
        <f>C11+D11+E11</f>
        <v>3059</v>
      </c>
      <c r="C11" s="22">
        <v>2304</v>
      </c>
      <c r="D11" s="22">
        <v>207</v>
      </c>
      <c r="E11" s="22">
        <v>548</v>
      </c>
      <c r="F11" s="22">
        <f>H11+O11</f>
        <v>2827</v>
      </c>
      <c r="G11" s="44">
        <f>IF(B11=0,0,F11/B11*100)</f>
        <v>92.4158221641059</v>
      </c>
      <c r="H11" s="22">
        <f>I11+K11+M11</f>
        <v>1208</v>
      </c>
      <c r="I11" s="22">
        <v>1152</v>
      </c>
      <c r="J11" s="44">
        <f>IF(H11=0,0,I11/H11*100)</f>
        <v>95.364238410596</v>
      </c>
      <c r="K11" s="22">
        <v>56</v>
      </c>
      <c r="L11" s="44">
        <f>IF(H11=0,0,K11/H11*100)</f>
        <v>4.63576158940397</v>
      </c>
      <c r="M11" s="22">
        <v>0</v>
      </c>
      <c r="N11" s="44">
        <f>IF(H11=0,0,M11/H11*100)</f>
        <v>0</v>
      </c>
      <c r="O11" s="22">
        <v>1619</v>
      </c>
      <c r="P11" s="44">
        <v>2.36</v>
      </c>
      <c r="Q11" s="44">
        <v>1.76</v>
      </c>
      <c r="R11" s="22">
        <f>B11-F11</f>
        <v>232</v>
      </c>
      <c r="S11" s="44">
        <f>IF(B11=0,0,R11/B11*100)</f>
        <v>7.58417783589408</v>
      </c>
      <c r="T11" s="22">
        <f>R11-U11</f>
        <v>208</v>
      </c>
      <c r="U11" s="22">
        <v>24</v>
      </c>
    </row>
    <row r="12" spans="1:21" s="78" customFormat="1" ht="20.1" customHeight="1">
      <c r="A12" s="8" t="s">
        <v>5</v>
      </c>
      <c r="B12" s="22">
        <f>C12+D12+E12</f>
        <v>12164</v>
      </c>
      <c r="C12" s="22">
        <v>8272</v>
      </c>
      <c r="D12" s="22">
        <v>1235</v>
      </c>
      <c r="E12" s="22">
        <v>2657</v>
      </c>
      <c r="F12" s="22">
        <f>H12+O12</f>
        <v>11036</v>
      </c>
      <c r="G12" s="44">
        <f>IF(B12=0,0,F12/B12*100)</f>
        <v>90.7267346267675</v>
      </c>
      <c r="H12" s="22">
        <f>I12+K12+M12</f>
        <v>6256</v>
      </c>
      <c r="I12" s="22">
        <v>5876</v>
      </c>
      <c r="J12" s="44">
        <f>IF(H12=0,0,I12/H12*100)</f>
        <v>93.925831202046</v>
      </c>
      <c r="K12" s="22">
        <v>380</v>
      </c>
      <c r="L12" s="44">
        <f>IF(H12=0,0,K12/H12*100)</f>
        <v>6.07416879795396</v>
      </c>
      <c r="M12" s="22">
        <v>0</v>
      </c>
      <c r="N12" s="44">
        <f>IF(H12=0,0,M12/H12*100)</f>
        <v>0</v>
      </c>
      <c r="O12" s="22">
        <v>4780</v>
      </c>
      <c r="P12" s="44">
        <v>3.35</v>
      </c>
      <c r="Q12" s="44">
        <v>2.6</v>
      </c>
      <c r="R12" s="22">
        <f>B12-F12</f>
        <v>1128</v>
      </c>
      <c r="S12" s="44">
        <f>IF(B12=0,0,R12/B12*100)</f>
        <v>9.27326537323249</v>
      </c>
      <c r="T12" s="22">
        <f>R12-U12</f>
        <v>1045</v>
      </c>
      <c r="U12" s="22">
        <v>83</v>
      </c>
    </row>
    <row r="13" spans="1:21" s="78" customFormat="1" ht="20.1" customHeight="1">
      <c r="A13" s="8" t="s">
        <v>6</v>
      </c>
      <c r="B13" s="22">
        <f>C13+D13+E13</f>
        <v>10202</v>
      </c>
      <c r="C13" s="22">
        <v>7092</v>
      </c>
      <c r="D13" s="22">
        <v>847</v>
      </c>
      <c r="E13" s="22">
        <v>2263</v>
      </c>
      <c r="F13" s="22">
        <f>H13+O13</f>
        <v>9391</v>
      </c>
      <c r="G13" s="44">
        <f>IF(B13=0,0,F13/B13*100)</f>
        <v>92.0505783179769</v>
      </c>
      <c r="H13" s="22">
        <f>I13+K13+M13</f>
        <v>5522</v>
      </c>
      <c r="I13" s="22">
        <v>5470</v>
      </c>
      <c r="J13" s="44">
        <f>IF(H13=0,0,I13/H13*100)</f>
        <v>99.0583122057226</v>
      </c>
      <c r="K13" s="22">
        <v>52</v>
      </c>
      <c r="L13" s="44">
        <f>IF(H13=0,0,K13/H13*100)</f>
        <v>0.941687794277436</v>
      </c>
      <c r="M13" s="22">
        <v>0</v>
      </c>
      <c r="N13" s="44">
        <f>IF(H13=0,0,M13/H13*100)</f>
        <v>0</v>
      </c>
      <c r="O13" s="22">
        <v>3869</v>
      </c>
      <c r="P13" s="44">
        <v>2.5</v>
      </c>
      <c r="Q13" s="44">
        <v>2.59</v>
      </c>
      <c r="R13" s="22">
        <f>B13-F13</f>
        <v>811</v>
      </c>
      <c r="S13" s="44">
        <f>IF(B13=0,0,R13/B13*100)</f>
        <v>7.94942168202313</v>
      </c>
      <c r="T13" s="22">
        <f>R13-U13</f>
        <v>799</v>
      </c>
      <c r="U13" s="22">
        <v>12</v>
      </c>
    </row>
    <row r="14" spans="1:21" s="78" customFormat="1" ht="20.1" customHeight="1">
      <c r="A14" s="8" t="s">
        <v>7</v>
      </c>
      <c r="B14" s="22">
        <f>C14+D14+E14</f>
        <v>11243</v>
      </c>
      <c r="C14" s="22">
        <v>6016</v>
      </c>
      <c r="D14" s="22">
        <v>654</v>
      </c>
      <c r="E14" s="22">
        <v>4573</v>
      </c>
      <c r="F14" s="22">
        <f>H14+O14</f>
        <v>10319</v>
      </c>
      <c r="G14" s="44">
        <f>IF(B14=0,0,F14/B14*100)</f>
        <v>91.7815529662901</v>
      </c>
      <c r="H14" s="22">
        <f>I14+K14+M14</f>
        <v>6982</v>
      </c>
      <c r="I14" s="22">
        <v>6904</v>
      </c>
      <c r="J14" s="44">
        <f>IF(H14=0,0,I14/H14*100)</f>
        <v>98.8828415926669</v>
      </c>
      <c r="K14" s="22">
        <v>78</v>
      </c>
      <c r="L14" s="44">
        <f>IF(H14=0,0,K14/H14*100)</f>
        <v>1.11715840733314</v>
      </c>
      <c r="M14" s="22">
        <v>0</v>
      </c>
      <c r="N14" s="44">
        <f>IF(H14=0,0,M14/H14*100)</f>
        <v>0</v>
      </c>
      <c r="O14" s="22">
        <v>3337</v>
      </c>
      <c r="P14" s="44">
        <v>1.68</v>
      </c>
      <c r="Q14" s="44">
        <v>2</v>
      </c>
      <c r="R14" s="22">
        <f>B14-F14</f>
        <v>924</v>
      </c>
      <c r="S14" s="44">
        <f>IF(B14=0,0,R14/B14*100)</f>
        <v>8.21844703370986</v>
      </c>
      <c r="T14" s="22">
        <f>R14-U14</f>
        <v>907</v>
      </c>
      <c r="U14" s="22">
        <v>17</v>
      </c>
    </row>
    <row r="15" spans="1:21" s="78" customFormat="1" ht="20.1" customHeight="1">
      <c r="A15" s="8" t="s">
        <v>8</v>
      </c>
      <c r="B15" s="22">
        <f>C15+D15+E15</f>
        <v>1586</v>
      </c>
      <c r="C15" s="22">
        <v>1224</v>
      </c>
      <c r="D15" s="22">
        <v>94</v>
      </c>
      <c r="E15" s="22">
        <v>268</v>
      </c>
      <c r="F15" s="22">
        <f>H15+O15</f>
        <v>1488</v>
      </c>
      <c r="G15" s="44">
        <f>IF(B15=0,0,F15/B15*100)</f>
        <v>93.8209331651955</v>
      </c>
      <c r="H15" s="22">
        <f>I15+K15+M15</f>
        <v>571</v>
      </c>
      <c r="I15" s="22">
        <v>567</v>
      </c>
      <c r="J15" s="44">
        <f>IF(H15=0,0,I15/H15*100)</f>
        <v>99.2994746059545</v>
      </c>
      <c r="K15" s="22">
        <v>4</v>
      </c>
      <c r="L15" s="44">
        <f>IF(H15=0,0,K15/H15*100)</f>
        <v>0.700525394045534</v>
      </c>
      <c r="M15" s="22">
        <v>0</v>
      </c>
      <c r="N15" s="44">
        <f>IF(H15=0,0,M15/H15*100)</f>
        <v>0</v>
      </c>
      <c r="O15" s="22">
        <v>917</v>
      </c>
      <c r="P15" s="44">
        <v>1.39</v>
      </c>
      <c r="Q15" s="44">
        <v>1.52</v>
      </c>
      <c r="R15" s="22">
        <f>B15-F15</f>
        <v>98</v>
      </c>
      <c r="S15" s="44">
        <f>IF(B15=0,0,R15/B15*100)</f>
        <v>6.17906683480454</v>
      </c>
      <c r="T15" s="22">
        <f>R15-U15</f>
        <v>97</v>
      </c>
      <c r="U15" s="22">
        <v>1</v>
      </c>
    </row>
    <row r="16" spans="1:21" s="78" customFormat="1" ht="20.1" customHeight="1">
      <c r="A16" s="8" t="s">
        <v>9</v>
      </c>
      <c r="B16" s="22">
        <f>C16+D16+E16</f>
        <v>6960</v>
      </c>
      <c r="C16" s="22">
        <v>4819</v>
      </c>
      <c r="D16" s="22">
        <v>337</v>
      </c>
      <c r="E16" s="22">
        <v>1804</v>
      </c>
      <c r="F16" s="22">
        <f>H16+O16</f>
        <v>6505</v>
      </c>
      <c r="G16" s="44">
        <f>IF(B16=0,0,F16/B16*100)</f>
        <v>93.4626436781609</v>
      </c>
      <c r="H16" s="22">
        <f>I16+K16+M16</f>
        <v>2427</v>
      </c>
      <c r="I16" s="22">
        <v>2407</v>
      </c>
      <c r="J16" s="44">
        <f>IF(H16=0,0,I16/H16*100)</f>
        <v>99.1759373712402</v>
      </c>
      <c r="K16" s="22">
        <v>20</v>
      </c>
      <c r="L16" s="44">
        <f>IF(H16=0,0,K16/H16*100)</f>
        <v>0.824062628759786</v>
      </c>
      <c r="M16" s="22">
        <v>0</v>
      </c>
      <c r="N16" s="44">
        <f>IF(H16=0,0,M16/H16*100)</f>
        <v>0</v>
      </c>
      <c r="O16" s="22">
        <v>4078</v>
      </c>
      <c r="P16" s="44">
        <v>1.93</v>
      </c>
      <c r="Q16" s="44">
        <v>1.72</v>
      </c>
      <c r="R16" s="22">
        <f>B16-F16</f>
        <v>455</v>
      </c>
      <c r="S16" s="44">
        <f>IF(B16=0,0,R16/B16*100)</f>
        <v>6.53735632183908</v>
      </c>
      <c r="T16" s="22">
        <f>R16-U16</f>
        <v>448</v>
      </c>
      <c r="U16" s="22">
        <v>7</v>
      </c>
    </row>
    <row r="17" spans="1:21" s="78" customFormat="1" ht="20.1" customHeight="1">
      <c r="A17" s="8" t="s">
        <v>10</v>
      </c>
      <c r="B17" s="22">
        <f>C17+D17+E17</f>
        <v>5267</v>
      </c>
      <c r="C17" s="22">
        <v>4001</v>
      </c>
      <c r="D17" s="22">
        <v>388</v>
      </c>
      <c r="E17" s="22">
        <v>878</v>
      </c>
      <c r="F17" s="22">
        <f>H17+O17</f>
        <v>4842</v>
      </c>
      <c r="G17" s="44">
        <f>IF(B17=0,0,F17/B17*100)</f>
        <v>91.9308904499715</v>
      </c>
      <c r="H17" s="22">
        <f>I17+K17+M17</f>
        <v>1952</v>
      </c>
      <c r="I17" s="22">
        <v>1855</v>
      </c>
      <c r="J17" s="44">
        <f>IF(H17=0,0,I17/H17*100)</f>
        <v>95.030737704918</v>
      </c>
      <c r="K17" s="22">
        <v>97</v>
      </c>
      <c r="L17" s="44">
        <f>IF(H17=0,0,K17/H17*100)</f>
        <v>4.96926229508197</v>
      </c>
      <c r="M17" s="22">
        <v>0</v>
      </c>
      <c r="N17" s="44">
        <f>IF(H17=0,0,M17/H17*100)</f>
        <v>0</v>
      </c>
      <c r="O17" s="22">
        <v>2890</v>
      </c>
      <c r="P17" s="44">
        <v>2.36</v>
      </c>
      <c r="Q17" s="44">
        <v>1.97</v>
      </c>
      <c r="R17" s="22">
        <f>B17-F17</f>
        <v>425</v>
      </c>
      <c r="S17" s="44">
        <f>IF(B17=0,0,R17/B17*100)</f>
        <v>8.06910955002848</v>
      </c>
      <c r="T17" s="22">
        <f>R17-U17</f>
        <v>394</v>
      </c>
      <c r="U17" s="22">
        <v>31</v>
      </c>
    </row>
    <row r="18" spans="1:21" s="78" customFormat="1" ht="20.1" customHeight="1">
      <c r="A18" s="8" t="s">
        <v>11</v>
      </c>
      <c r="B18" s="22">
        <f>C18+D18+E18</f>
        <v>7547</v>
      </c>
      <c r="C18" s="22">
        <v>5780</v>
      </c>
      <c r="D18" s="22">
        <v>338</v>
      </c>
      <c r="E18" s="22">
        <v>1429</v>
      </c>
      <c r="F18" s="22">
        <f>H18+O18</f>
        <v>7110</v>
      </c>
      <c r="G18" s="44">
        <f>IF(B18=0,0,F18/B18*100)</f>
        <v>94.2096197164436</v>
      </c>
      <c r="H18" s="22">
        <f>I18+K18+M18</f>
        <v>2862</v>
      </c>
      <c r="I18" s="22">
        <v>2830</v>
      </c>
      <c r="J18" s="44">
        <f>IF(H18=0,0,I18/H18*100)</f>
        <v>98.8819007686932</v>
      </c>
      <c r="K18" s="22">
        <v>32</v>
      </c>
      <c r="L18" s="44">
        <f>IF(H18=0,0,K18/H18*100)</f>
        <v>1.11809923130678</v>
      </c>
      <c r="M18" s="22">
        <v>0</v>
      </c>
      <c r="N18" s="44">
        <f>IF(H18=0,0,M18/H18*100)</f>
        <v>0</v>
      </c>
      <c r="O18" s="22">
        <v>4248</v>
      </c>
      <c r="P18" s="44">
        <v>1.71</v>
      </c>
      <c r="Q18" s="44">
        <v>1.37</v>
      </c>
      <c r="R18" s="22">
        <f>B18-F18</f>
        <v>437</v>
      </c>
      <c r="S18" s="44">
        <f>IF(B18=0,0,R18/B18*100)</f>
        <v>5.79038028355638</v>
      </c>
      <c r="T18" s="22">
        <f>R18-U18</f>
        <v>430</v>
      </c>
      <c r="U18" s="22">
        <v>7</v>
      </c>
    </row>
    <row r="19" spans="1:21" s="78" customFormat="1" ht="20.1" customHeight="1">
      <c r="A19" s="8" t="s">
        <v>12</v>
      </c>
      <c r="B19" s="22">
        <f>C19+D19+E19</f>
        <v>4241</v>
      </c>
      <c r="C19" s="22">
        <v>3371</v>
      </c>
      <c r="D19" s="22">
        <v>344</v>
      </c>
      <c r="E19" s="22">
        <v>526</v>
      </c>
      <c r="F19" s="22">
        <f>H19+O19</f>
        <v>3726</v>
      </c>
      <c r="G19" s="44">
        <f>IF(B19=0,0,F19/B19*100)</f>
        <v>87.8566375854751</v>
      </c>
      <c r="H19" s="22">
        <f>I19+K19+M19</f>
        <v>1702</v>
      </c>
      <c r="I19" s="22">
        <v>1549</v>
      </c>
      <c r="J19" s="44">
        <f>IF(H19=0,0,I19/H19*100)</f>
        <v>91.0105757931845</v>
      </c>
      <c r="K19" s="22">
        <v>153</v>
      </c>
      <c r="L19" s="44">
        <f>IF(H19=0,0,K19/H19*100)</f>
        <v>8.98942420681551</v>
      </c>
      <c r="M19" s="22">
        <v>0</v>
      </c>
      <c r="N19" s="44">
        <f>IF(H19=0,0,M19/H19*100)</f>
        <v>0</v>
      </c>
      <c r="O19" s="22">
        <v>2024</v>
      </c>
      <c r="P19" s="44">
        <v>3.01</v>
      </c>
      <c r="Q19" s="44">
        <v>2.57</v>
      </c>
      <c r="R19" s="22">
        <f>B19-F19</f>
        <v>515</v>
      </c>
      <c r="S19" s="44">
        <f>IF(B19=0,0,R19/B19*100)</f>
        <v>12.1433624145249</v>
      </c>
      <c r="T19" s="22">
        <f>R19-U19</f>
        <v>461</v>
      </c>
      <c r="U19" s="22">
        <v>54</v>
      </c>
    </row>
    <row r="20" spans="1:21" s="78" customFormat="1" ht="20.1" customHeight="1">
      <c r="A20" s="8" t="s">
        <v>13</v>
      </c>
      <c r="B20" s="22">
        <f>C20+D20+E20</f>
        <v>4720</v>
      </c>
      <c r="C20" s="22">
        <v>3281</v>
      </c>
      <c r="D20" s="22">
        <v>391</v>
      </c>
      <c r="E20" s="22">
        <v>1048</v>
      </c>
      <c r="F20" s="22">
        <f>H20+O20</f>
        <v>4358</v>
      </c>
      <c r="G20" s="44">
        <f>IF(B20=0,0,F20/B20*100)</f>
        <v>92.3305084745763</v>
      </c>
      <c r="H20" s="22">
        <f>I20+K20+M20</f>
        <v>1675</v>
      </c>
      <c r="I20" s="22">
        <v>1594</v>
      </c>
      <c r="J20" s="44">
        <f>IF(H20=0,0,I20/H20*100)</f>
        <v>95.1641791044776</v>
      </c>
      <c r="K20" s="22">
        <v>81</v>
      </c>
      <c r="L20" s="44">
        <f>IF(H20=0,0,K20/H20*100)</f>
        <v>4.83582089552239</v>
      </c>
      <c r="M20" s="22">
        <v>0</v>
      </c>
      <c r="N20" s="44">
        <f>IF(H20=0,0,M20/H20*100)</f>
        <v>0</v>
      </c>
      <c r="O20" s="22">
        <v>2683</v>
      </c>
      <c r="P20" s="44">
        <v>2.14</v>
      </c>
      <c r="Q20" s="44">
        <v>2.16</v>
      </c>
      <c r="R20" s="22">
        <f>B20-F20</f>
        <v>362</v>
      </c>
      <c r="S20" s="44">
        <f>IF(B20=0,0,R20/B20*100)</f>
        <v>7.66949152542373</v>
      </c>
      <c r="T20" s="22">
        <f>R20-U20</f>
        <v>322</v>
      </c>
      <c r="U20" s="22">
        <v>40</v>
      </c>
    </row>
    <row r="21" spans="1:21" s="78" customFormat="1" ht="20.1" customHeight="1">
      <c r="A21" s="8" t="s">
        <v>14</v>
      </c>
      <c r="B21" s="22">
        <f>C21+D21+E21</f>
        <v>9936</v>
      </c>
      <c r="C21" s="22">
        <v>7273</v>
      </c>
      <c r="D21" s="22">
        <v>709</v>
      </c>
      <c r="E21" s="22">
        <v>1954</v>
      </c>
      <c r="F21" s="22">
        <f>H21+O21</f>
        <v>9017</v>
      </c>
      <c r="G21" s="44">
        <f>IF(B21=0,0,F21/B21*100)</f>
        <v>90.7508051529791</v>
      </c>
      <c r="H21" s="22">
        <f>I21+K21+M21</f>
        <v>4012</v>
      </c>
      <c r="I21" s="22">
        <v>3950</v>
      </c>
      <c r="J21" s="44">
        <f>IF(H21=0,0,I21/H21*100)</f>
        <v>98.4546360917248</v>
      </c>
      <c r="K21" s="22">
        <v>62</v>
      </c>
      <c r="L21" s="44">
        <f>IF(H21=0,0,K21/H21*100)</f>
        <v>1.54536390827517</v>
      </c>
      <c r="M21" s="22">
        <v>0</v>
      </c>
      <c r="N21" s="44">
        <f>IF(H21=0,0,M21/H21*100)</f>
        <v>0</v>
      </c>
      <c r="O21" s="22">
        <v>5005</v>
      </c>
      <c r="P21" s="44">
        <v>2.2</v>
      </c>
      <c r="Q21" s="44">
        <v>2.35</v>
      </c>
      <c r="R21" s="22">
        <f>B21-F21</f>
        <v>919</v>
      </c>
      <c r="S21" s="44">
        <f>IF(B21=0,0,R21/B21*100)</f>
        <v>9.24919484702093</v>
      </c>
      <c r="T21" s="22">
        <f>R21-U21</f>
        <v>900</v>
      </c>
      <c r="U21" s="22">
        <v>19</v>
      </c>
    </row>
    <row r="22" spans="1:21" s="78" customFormat="1" ht="20.1" customHeight="1">
      <c r="A22" s="8" t="s">
        <v>15</v>
      </c>
      <c r="B22" s="22">
        <f>C22+D22+E22</f>
        <v>2062</v>
      </c>
      <c r="C22" s="22">
        <v>1495</v>
      </c>
      <c r="D22" s="22">
        <v>146</v>
      </c>
      <c r="E22" s="22">
        <v>421</v>
      </c>
      <c r="F22" s="22">
        <f>H22+O22</f>
        <v>1912</v>
      </c>
      <c r="G22" s="44">
        <f>IF(B22=0,0,F22/B22*100)</f>
        <v>92.725509214355</v>
      </c>
      <c r="H22" s="22">
        <f>I22+K22+M22</f>
        <v>711</v>
      </c>
      <c r="I22" s="22">
        <v>689</v>
      </c>
      <c r="J22" s="44">
        <f>IF(H22=0,0,I22/H22*100)</f>
        <v>96.9057665260197</v>
      </c>
      <c r="K22" s="22">
        <v>22</v>
      </c>
      <c r="L22" s="44">
        <f>IF(H22=0,0,K22/H22*100)</f>
        <v>3.09423347398031</v>
      </c>
      <c r="M22" s="22">
        <v>0</v>
      </c>
      <c r="N22" s="44">
        <f>IF(H22=0,0,M22/H22*100)</f>
        <v>0</v>
      </c>
      <c r="O22" s="22">
        <v>1201</v>
      </c>
      <c r="P22" s="44">
        <v>2.19</v>
      </c>
      <c r="Q22" s="44">
        <v>1.96</v>
      </c>
      <c r="R22" s="22">
        <f>B22-F22</f>
        <v>150</v>
      </c>
      <c r="S22" s="44">
        <f>IF(B22=0,0,R22/B22*100)</f>
        <v>7.274490785645</v>
      </c>
      <c r="T22" s="22">
        <f>R22-U22</f>
        <v>142</v>
      </c>
      <c r="U22" s="22">
        <v>8</v>
      </c>
    </row>
    <row r="23" spans="1:21" s="78" customFormat="1" ht="20.1" customHeight="1">
      <c r="A23" s="8" t="s">
        <v>16</v>
      </c>
      <c r="B23" s="22">
        <f>C23+D23+E23</f>
        <v>6521</v>
      </c>
      <c r="C23" s="22">
        <v>4357</v>
      </c>
      <c r="D23" s="22">
        <v>465</v>
      </c>
      <c r="E23" s="22">
        <v>1699</v>
      </c>
      <c r="F23" s="22">
        <f>H23+O23</f>
        <v>5982</v>
      </c>
      <c r="G23" s="44">
        <f>IF(B23=0,0,F23/B23*100)</f>
        <v>91.734396564944</v>
      </c>
      <c r="H23" s="22">
        <f>I23+K23+M23</f>
        <v>3197</v>
      </c>
      <c r="I23" s="22">
        <v>3168</v>
      </c>
      <c r="J23" s="44">
        <f>IF(H23=0,0,I23/H23*100)</f>
        <v>99.0928995933688</v>
      </c>
      <c r="K23" s="22">
        <v>29</v>
      </c>
      <c r="L23" s="44">
        <f>IF(H23=0,0,K23/H23*100)</f>
        <v>0.907100406631217</v>
      </c>
      <c r="M23" s="22">
        <v>0</v>
      </c>
      <c r="N23" s="44">
        <f>IF(H23=0,0,M23/H23*100)</f>
        <v>0</v>
      </c>
      <c r="O23" s="22">
        <v>2785</v>
      </c>
      <c r="P23" s="44">
        <v>2.39</v>
      </c>
      <c r="Q23" s="44">
        <v>2.2</v>
      </c>
      <c r="R23" s="22">
        <f>B23-F23</f>
        <v>539</v>
      </c>
      <c r="S23" s="44">
        <f>IF(B23=0,0,R23/B23*100)</f>
        <v>8.26560343505597</v>
      </c>
      <c r="T23" s="22">
        <f>R23-U23</f>
        <v>535</v>
      </c>
      <c r="U23" s="22">
        <v>4</v>
      </c>
    </row>
    <row r="24" spans="1:21" s="78" customFormat="1" ht="20.1" customHeight="1">
      <c r="A24" s="8" t="s">
        <v>17</v>
      </c>
      <c r="B24" s="22">
        <f>C24+D24+E24</f>
        <v>1399</v>
      </c>
      <c r="C24" s="22">
        <v>968</v>
      </c>
      <c r="D24" s="22">
        <v>113</v>
      </c>
      <c r="E24" s="22">
        <v>318</v>
      </c>
      <c r="F24" s="22">
        <f>H24+O24</f>
        <v>1319</v>
      </c>
      <c r="G24" s="44">
        <f>IF(B24=0,0,F24/B24*100)</f>
        <v>94.2816297355254</v>
      </c>
      <c r="H24" s="22">
        <f>I24+K24+M24</f>
        <v>323</v>
      </c>
      <c r="I24" s="22">
        <v>321</v>
      </c>
      <c r="J24" s="44">
        <f>IF(H24=0,0,I24/H24*100)</f>
        <v>99.3808049535604</v>
      </c>
      <c r="K24" s="22">
        <v>2</v>
      </c>
      <c r="L24" s="44">
        <f>IF(H24=0,0,K24/H24*100)</f>
        <v>0.619195046439629</v>
      </c>
      <c r="M24" s="22">
        <v>0</v>
      </c>
      <c r="N24" s="44">
        <f>IF(H24=0,0,M24/H24*100)</f>
        <v>0</v>
      </c>
      <c r="O24" s="22">
        <v>996</v>
      </c>
      <c r="P24" s="44">
        <v>1.81</v>
      </c>
      <c r="Q24" s="44">
        <v>2.03</v>
      </c>
      <c r="R24" s="22">
        <f>B24-F24</f>
        <v>80</v>
      </c>
      <c r="S24" s="44">
        <f>IF(B24=0,0,R24/B24*100)</f>
        <v>5.71837026447462</v>
      </c>
      <c r="T24" s="22">
        <f>R24-U24</f>
        <v>80</v>
      </c>
      <c r="U24" s="22">
        <v>0</v>
      </c>
    </row>
    <row r="25" spans="1:21" s="78" customFormat="1" ht="20.1" customHeight="1">
      <c r="A25" s="8" t="s">
        <v>18</v>
      </c>
      <c r="B25" s="22">
        <f>C25+D25+E25</f>
        <v>605</v>
      </c>
      <c r="C25" s="22">
        <v>453</v>
      </c>
      <c r="D25" s="22">
        <v>70</v>
      </c>
      <c r="E25" s="22">
        <v>82</v>
      </c>
      <c r="F25" s="22">
        <f>H25+O25</f>
        <v>540</v>
      </c>
      <c r="G25" s="44">
        <f>IF(B25=0,0,F25/B25*100)</f>
        <v>89.2561983471074</v>
      </c>
      <c r="H25" s="22">
        <f>I25+K25+M25</f>
        <v>65</v>
      </c>
      <c r="I25" s="22">
        <v>64</v>
      </c>
      <c r="J25" s="44">
        <f>IF(H25=0,0,I25/H25*100)</f>
        <v>98.4615384615385</v>
      </c>
      <c r="K25" s="22">
        <v>1</v>
      </c>
      <c r="L25" s="44">
        <f>IF(H25=0,0,K25/H25*100)</f>
        <v>1.53846153846154</v>
      </c>
      <c r="M25" s="22">
        <v>0</v>
      </c>
      <c r="N25" s="44">
        <f>IF(H25=0,0,M25/H25*100)</f>
        <v>0</v>
      </c>
      <c r="O25" s="22">
        <v>475</v>
      </c>
      <c r="P25" s="44">
        <v>2.55</v>
      </c>
      <c r="Q25" s="44">
        <v>2.59</v>
      </c>
      <c r="R25" s="22">
        <f>B25-F25</f>
        <v>65</v>
      </c>
      <c r="S25" s="44">
        <f>IF(B25=0,0,R25/B25*100)</f>
        <v>10.7438016528926</v>
      </c>
      <c r="T25" s="22">
        <f>R25-U25</f>
        <v>65</v>
      </c>
      <c r="U25" s="22">
        <v>0</v>
      </c>
    </row>
    <row r="26" spans="1:21" s="78" customFormat="1" ht="20.1" customHeight="1">
      <c r="A26" s="8" t="s">
        <v>19</v>
      </c>
      <c r="B26" s="22">
        <f>C26+D26+E26</f>
        <v>3967</v>
      </c>
      <c r="C26" s="22">
        <v>2739</v>
      </c>
      <c r="D26" s="22">
        <v>164</v>
      </c>
      <c r="E26" s="22">
        <v>1064</v>
      </c>
      <c r="F26" s="22">
        <f>H26+O26</f>
        <v>3845</v>
      </c>
      <c r="G26" s="44">
        <f>IF(B26=0,0,F26/B26*100)</f>
        <v>96.9246281825057</v>
      </c>
      <c r="H26" s="22">
        <f>I26+K26+M26</f>
        <v>1937</v>
      </c>
      <c r="I26" s="22">
        <v>1934</v>
      </c>
      <c r="J26" s="44">
        <f>IF(H26=0,0,I26/H26*100)</f>
        <v>99.8451213216314</v>
      </c>
      <c r="K26" s="22">
        <v>3</v>
      </c>
      <c r="L26" s="44">
        <f>IF(H26=0,0,K26/H26*100)</f>
        <v>0.154878678368611</v>
      </c>
      <c r="M26" s="22">
        <v>0</v>
      </c>
      <c r="N26" s="44">
        <f>IF(H26=0,0,M26/H26*100)</f>
        <v>0</v>
      </c>
      <c r="O26" s="22">
        <v>1908</v>
      </c>
      <c r="P26" s="44">
        <v>1.03</v>
      </c>
      <c r="Q26" s="44">
        <v>1.17</v>
      </c>
      <c r="R26" s="22">
        <f>B26-F26</f>
        <v>122</v>
      </c>
      <c r="S26" s="44">
        <f>IF(B26=0,0,R26/B26*100)</f>
        <v>3.07537181749433</v>
      </c>
      <c r="T26" s="22">
        <f>R26-U26</f>
        <v>122</v>
      </c>
      <c r="U26" s="22">
        <v>0</v>
      </c>
    </row>
    <row r="27" spans="1:21" s="78" customFormat="1" ht="20.1" customHeight="1">
      <c r="A27" s="8" t="s">
        <v>20</v>
      </c>
      <c r="B27" s="22">
        <f>C27+D27+E27</f>
        <v>1725</v>
      </c>
      <c r="C27" s="22">
        <v>1209</v>
      </c>
      <c r="D27" s="22">
        <v>150</v>
      </c>
      <c r="E27" s="22">
        <v>366</v>
      </c>
      <c r="F27" s="22">
        <f>H27+O27</f>
        <v>1558</v>
      </c>
      <c r="G27" s="44">
        <f>IF(B27=0,0,F27/B27*100)</f>
        <v>90.3188405797101</v>
      </c>
      <c r="H27" s="22">
        <f>I27+K27+M27</f>
        <v>511</v>
      </c>
      <c r="I27" s="22">
        <v>469</v>
      </c>
      <c r="J27" s="44">
        <f>IF(H27=0,0,I27/H27*100)</f>
        <v>91.7808219178082</v>
      </c>
      <c r="K27" s="22">
        <v>42</v>
      </c>
      <c r="L27" s="44">
        <f>IF(H27=0,0,K27/H27*100)</f>
        <v>8.21917808219178</v>
      </c>
      <c r="M27" s="22">
        <v>0</v>
      </c>
      <c r="N27" s="44">
        <f>IF(H27=0,0,M27/H27*100)</f>
        <v>0</v>
      </c>
      <c r="O27" s="22">
        <v>1047</v>
      </c>
      <c r="P27" s="44">
        <v>3.25</v>
      </c>
      <c r="Q27" s="44">
        <v>2.98</v>
      </c>
      <c r="R27" s="22">
        <f>B27-F27</f>
        <v>167</v>
      </c>
      <c r="S27" s="44">
        <f>IF(B27=0,0,R27/B27*100)</f>
        <v>9.68115942028985</v>
      </c>
      <c r="T27" s="22">
        <f>R27-U27</f>
        <v>163</v>
      </c>
      <c r="U27" s="22">
        <v>4</v>
      </c>
    </row>
    <row r="28" spans="1:21" s="78" customFormat="1" ht="20.1" customHeight="1">
      <c r="A28" s="8" t="s">
        <v>21</v>
      </c>
      <c r="B28" s="22">
        <f>C28+D28+E28</f>
        <v>757</v>
      </c>
      <c r="C28" s="22">
        <v>548</v>
      </c>
      <c r="D28" s="22">
        <v>79</v>
      </c>
      <c r="E28" s="22">
        <v>130</v>
      </c>
      <c r="F28" s="22">
        <f>H28+O28</f>
        <v>691</v>
      </c>
      <c r="G28" s="44">
        <f>IF(B28=0,0,F28/B28*100)</f>
        <v>91.2813738441215</v>
      </c>
      <c r="H28" s="22">
        <f>I28+K28+M28</f>
        <v>198</v>
      </c>
      <c r="I28" s="22">
        <v>195</v>
      </c>
      <c r="J28" s="44">
        <f>IF(H28=0,0,I28/H28*100)</f>
        <v>98.4848484848485</v>
      </c>
      <c r="K28" s="22">
        <v>3</v>
      </c>
      <c r="L28" s="44">
        <f>IF(H28=0,0,K28/H28*100)</f>
        <v>1.51515151515152</v>
      </c>
      <c r="M28" s="22">
        <v>0</v>
      </c>
      <c r="N28" s="44">
        <f>IF(H28=0,0,M28/H28*100)</f>
        <v>0</v>
      </c>
      <c r="O28" s="22">
        <v>493</v>
      </c>
      <c r="P28" s="44">
        <v>2.46</v>
      </c>
      <c r="Q28" s="44">
        <v>2.35</v>
      </c>
      <c r="R28" s="22">
        <f>B28-F28</f>
        <v>66</v>
      </c>
      <c r="S28" s="44">
        <f>IF(B28=0,0,R28/B28*100)</f>
        <v>8.71862615587847</v>
      </c>
      <c r="T28" s="22">
        <f>R28-U28</f>
        <v>66</v>
      </c>
      <c r="U28" s="22">
        <v>0</v>
      </c>
    </row>
    <row r="29" spans="1:21" s="78" customFormat="1" ht="20.1" customHeight="1">
      <c r="A29" s="8" t="s">
        <v>22</v>
      </c>
      <c r="B29" s="22">
        <f>C29+D29+E29</f>
        <v>10584</v>
      </c>
      <c r="C29" s="22">
        <v>4300</v>
      </c>
      <c r="D29" s="22">
        <v>440</v>
      </c>
      <c r="E29" s="22">
        <v>5844</v>
      </c>
      <c r="F29" s="22">
        <f>H29+O29</f>
        <v>10158</v>
      </c>
      <c r="G29" s="44">
        <f>IF(B29=0,0,F29/B29*100)</f>
        <v>95.9750566893424</v>
      </c>
      <c r="H29" s="22">
        <f>I29+K29+M29</f>
        <v>5405</v>
      </c>
      <c r="I29" s="22">
        <v>5377</v>
      </c>
      <c r="J29" s="44">
        <f>IF(H29=0,0,I29/H29*100)</f>
        <v>99.481961147086</v>
      </c>
      <c r="K29" s="22">
        <v>28</v>
      </c>
      <c r="L29" s="44">
        <f>IF(H29=0,0,K29/H29*100)</f>
        <v>0.518038852913969</v>
      </c>
      <c r="M29" s="22">
        <v>0</v>
      </c>
      <c r="N29" s="44">
        <f>IF(H29=0,0,M29/H29*100)</f>
        <v>0</v>
      </c>
      <c r="O29" s="22">
        <v>4753</v>
      </c>
      <c r="P29" s="44">
        <v>2.69</v>
      </c>
      <c r="Q29" s="44">
        <v>1.99</v>
      </c>
      <c r="R29" s="22">
        <f>B29-F29</f>
        <v>426</v>
      </c>
      <c r="S29" s="44">
        <f>IF(B29=0,0,R29/B29*100)</f>
        <v>4.0249433106576</v>
      </c>
      <c r="T29" s="22">
        <f>R29-U29</f>
        <v>416</v>
      </c>
      <c r="U29" s="22">
        <v>10</v>
      </c>
    </row>
    <row r="30" spans="1:21" s="78" customFormat="1" ht="20.1" customHeight="1">
      <c r="A30" s="8" t="s">
        <v>23</v>
      </c>
      <c r="B30" s="22">
        <f>C30+D30+E30</f>
        <v>9952</v>
      </c>
      <c r="C30" s="22">
        <v>6044</v>
      </c>
      <c r="D30" s="22">
        <v>807</v>
      </c>
      <c r="E30" s="22">
        <v>3101</v>
      </c>
      <c r="F30" s="22">
        <f>H30+O30</f>
        <v>9174</v>
      </c>
      <c r="G30" s="44">
        <f>IF(B30=0,0,F30/B30*100)</f>
        <v>92.1824758842444</v>
      </c>
      <c r="H30" s="22">
        <f>I30+K30+M30</f>
        <v>4327</v>
      </c>
      <c r="I30" s="22">
        <v>4042</v>
      </c>
      <c r="J30" s="44">
        <f>IF(H30=0,0,I30/H30*100)</f>
        <v>93.413450427548</v>
      </c>
      <c r="K30" s="22">
        <v>285</v>
      </c>
      <c r="L30" s="44">
        <f>IF(H30=0,0,K30/H30*100)</f>
        <v>6.58654957245205</v>
      </c>
      <c r="M30" s="22">
        <v>0</v>
      </c>
      <c r="N30" s="44">
        <f>IF(H30=0,0,M30/H30*100)</f>
        <v>0</v>
      </c>
      <c r="O30" s="22">
        <v>4847</v>
      </c>
      <c r="P30" s="44">
        <v>2.53</v>
      </c>
      <c r="Q30" s="44">
        <v>2.35</v>
      </c>
      <c r="R30" s="22">
        <f>B30-F30</f>
        <v>778</v>
      </c>
      <c r="S30" s="44">
        <f>IF(B30=0,0,R30/B30*100)</f>
        <v>7.81752411575563</v>
      </c>
      <c r="T30" s="22">
        <f>R30-U30</f>
        <v>705</v>
      </c>
      <c r="U30" s="22">
        <v>73</v>
      </c>
    </row>
    <row r="31" spans="1:22" s="78" customFormat="1" ht="20.1" customHeight="1">
      <c r="A31" s="8" t="s">
        <v>24</v>
      </c>
      <c r="B31" s="22">
        <f>C31+D31+E31</f>
        <v>2910</v>
      </c>
      <c r="C31" s="22">
        <v>2012</v>
      </c>
      <c r="D31" s="22">
        <v>170</v>
      </c>
      <c r="E31" s="22">
        <v>728</v>
      </c>
      <c r="F31" s="22">
        <f>H31+O31</f>
        <v>2725</v>
      </c>
      <c r="G31" s="44">
        <f>IF(B31=0,0,F31/B31*100)</f>
        <v>93.6426116838488</v>
      </c>
      <c r="H31" s="22">
        <f>I31+K31+M31</f>
        <v>836</v>
      </c>
      <c r="I31" s="22">
        <v>834</v>
      </c>
      <c r="J31" s="44">
        <f>IF(H31=0,0,I31/H31*100)</f>
        <v>99.7607655502392</v>
      </c>
      <c r="K31" s="22">
        <v>2</v>
      </c>
      <c r="L31" s="44">
        <f>IF(H31=0,0,K31/H31*100)</f>
        <v>0.239234449760766</v>
      </c>
      <c r="M31" s="22">
        <v>0</v>
      </c>
      <c r="N31" s="44">
        <f>IF(H31=0,0,M31/H31*100)</f>
        <v>0</v>
      </c>
      <c r="O31" s="22">
        <v>1889</v>
      </c>
      <c r="P31" s="44">
        <v>1.48</v>
      </c>
      <c r="Q31" s="44">
        <v>1.83</v>
      </c>
      <c r="R31" s="22">
        <f>B31-F31</f>
        <v>185</v>
      </c>
      <c r="S31" s="44">
        <f>IF(B31=0,0,R31/B31*100)</f>
        <v>6.3573883161512</v>
      </c>
      <c r="T31" s="22">
        <f>R31-U31</f>
        <v>184</v>
      </c>
      <c r="U31" s="22">
        <v>1</v>
      </c>
      <c r="V31" s="78"/>
    </row>
    <row r="32" spans="1:22" s="78" customFormat="1" ht="20.1" customHeight="1">
      <c r="A32" s="8" t="s">
        <v>25</v>
      </c>
      <c r="B32" s="22">
        <f>C32+D32+E32</f>
        <v>2655</v>
      </c>
      <c r="C32" s="22">
        <v>1804</v>
      </c>
      <c r="D32" s="22">
        <v>212</v>
      </c>
      <c r="E32" s="22">
        <v>639</v>
      </c>
      <c r="F32" s="22">
        <f>H32+O32</f>
        <v>2308</v>
      </c>
      <c r="G32" s="44">
        <f>IF(B32=0,0,F32/B32*100)</f>
        <v>86.9303201506591</v>
      </c>
      <c r="H32" s="22">
        <f>I32+K32+M32</f>
        <v>756</v>
      </c>
      <c r="I32" s="22">
        <v>703</v>
      </c>
      <c r="J32" s="44">
        <f>IF(H32=0,0,I32/H32*100)</f>
        <v>92.989417989418</v>
      </c>
      <c r="K32" s="22">
        <v>53</v>
      </c>
      <c r="L32" s="44">
        <f>IF(H32=0,0,K32/H32*100)</f>
        <v>7.01058201058201</v>
      </c>
      <c r="M32" s="22">
        <v>0</v>
      </c>
      <c r="N32" s="44">
        <f>IF(H32=0,0,M32/H32*100)</f>
        <v>0</v>
      </c>
      <c r="O32" s="22">
        <v>1552</v>
      </c>
      <c r="P32" s="44">
        <v>3.24</v>
      </c>
      <c r="Q32" s="44">
        <v>2.63</v>
      </c>
      <c r="R32" s="22">
        <f>B32-F32</f>
        <v>347</v>
      </c>
      <c r="S32" s="44">
        <f>IF(B32=0,0,R32/B32*100)</f>
        <v>13.0696798493409</v>
      </c>
      <c r="T32" s="22">
        <f>R32-U32</f>
        <v>325</v>
      </c>
      <c r="U32" s="22">
        <v>22</v>
      </c>
      <c r="V32" s="78"/>
    </row>
    <row r="33" spans="1:22" s="78" customFormat="1" ht="20.1" customHeight="1">
      <c r="A33" s="8" t="s">
        <v>26</v>
      </c>
      <c r="B33" s="22">
        <f>C33+D33+E33</f>
        <v>1210</v>
      </c>
      <c r="C33" s="22">
        <v>739</v>
      </c>
      <c r="D33" s="22">
        <v>46</v>
      </c>
      <c r="E33" s="22">
        <v>425</v>
      </c>
      <c r="F33" s="22">
        <f>H33+O33</f>
        <v>1139</v>
      </c>
      <c r="G33" s="44">
        <f>IF(B33=0,0,F33/B33*100)</f>
        <v>94.1322314049587</v>
      </c>
      <c r="H33" s="22">
        <f>I33+K33+M33</f>
        <v>338</v>
      </c>
      <c r="I33" s="22">
        <v>337</v>
      </c>
      <c r="J33" s="44">
        <f>IF(H33=0,0,I33/H33*100)</f>
        <v>99.7041420118343</v>
      </c>
      <c r="K33" s="22">
        <v>1</v>
      </c>
      <c r="L33" s="44">
        <f>IF(H33=0,0,K33/H33*100)</f>
        <v>0.29585798816568</v>
      </c>
      <c r="M33" s="22">
        <v>0</v>
      </c>
      <c r="N33" s="44">
        <f>IF(H33=0,0,M33/H33*100)</f>
        <v>0</v>
      </c>
      <c r="O33" s="22">
        <v>801</v>
      </c>
      <c r="P33" s="44">
        <v>1.92</v>
      </c>
      <c r="Q33" s="44">
        <v>1.58</v>
      </c>
      <c r="R33" s="22">
        <f>B33-F33</f>
        <v>71</v>
      </c>
      <c r="S33" s="44">
        <f>IF(B33=0,0,R33/B33*100)</f>
        <v>5.86776859504132</v>
      </c>
      <c r="T33" s="22">
        <f>R33-U33</f>
        <v>71</v>
      </c>
      <c r="U33" s="22">
        <v>0</v>
      </c>
      <c r="V33" s="78"/>
    </row>
    <row r="34" spans="1:22" s="78" customFormat="1" ht="20.1" customHeight="1">
      <c r="A34" s="9" t="s">
        <v>27</v>
      </c>
      <c r="B34" s="23">
        <f>C34+D34+E34</f>
        <v>19655</v>
      </c>
      <c r="C34" s="23">
        <v>12988</v>
      </c>
      <c r="D34" s="23">
        <v>652</v>
      </c>
      <c r="E34" s="23">
        <v>6015</v>
      </c>
      <c r="F34" s="23">
        <f>H34+O34</f>
        <v>18923</v>
      </c>
      <c r="G34" s="44">
        <f>IF(B34=0,0,F34/B34*100)</f>
        <v>96.2757568048842</v>
      </c>
      <c r="H34" s="23">
        <f>I34+K34+M34</f>
        <v>7061</v>
      </c>
      <c r="I34" s="23">
        <v>7061</v>
      </c>
      <c r="J34" s="44">
        <f>IF(H34=0,0,I34/H34*100)</f>
        <v>100</v>
      </c>
      <c r="K34" s="22">
        <v>0</v>
      </c>
      <c r="L34" s="44">
        <f>IF(H34=0,0,K34/H34*100)</f>
        <v>0</v>
      </c>
      <c r="M34" s="22">
        <v>0</v>
      </c>
      <c r="N34" s="44">
        <f>IF(H34=0,0,M34/H34*100)</f>
        <v>0</v>
      </c>
      <c r="O34" s="23">
        <v>11862</v>
      </c>
      <c r="P34" s="62">
        <v>0.77</v>
      </c>
      <c r="Q34" s="63">
        <v>1.04</v>
      </c>
      <c r="R34" s="23">
        <f>B34-F34</f>
        <v>732</v>
      </c>
      <c r="S34" s="44">
        <f>IF(B34=0,0,R34/B34*100)</f>
        <v>3.72424319511575</v>
      </c>
      <c r="T34" s="23">
        <v>732</v>
      </c>
      <c r="U34" s="22">
        <v>0</v>
      </c>
      <c r="V34" s="78"/>
    </row>
    <row r="35" spans="1:22" s="78" customFormat="1" ht="20.1" customHeight="1">
      <c r="A35" s="8" t="s">
        <v>28</v>
      </c>
      <c r="B35" s="22">
        <f>C35+D35+E35</f>
        <v>1006</v>
      </c>
      <c r="C35" s="22">
        <v>706</v>
      </c>
      <c r="D35" s="22">
        <v>77</v>
      </c>
      <c r="E35" s="22">
        <v>223</v>
      </c>
      <c r="F35" s="22">
        <f>H35+O35</f>
        <v>916</v>
      </c>
      <c r="G35" s="44">
        <f>IF(B35=0,0,F35/B35*100)</f>
        <v>91.0536779324056</v>
      </c>
      <c r="H35" s="22">
        <f>I35+K35+M35</f>
        <v>200</v>
      </c>
      <c r="I35" s="22">
        <v>193</v>
      </c>
      <c r="J35" s="44">
        <f>IF(H35=0,0,I35/H35*100)</f>
        <v>96.5</v>
      </c>
      <c r="K35" s="22">
        <v>7</v>
      </c>
      <c r="L35" s="44">
        <f>IF(H35=0,0,K35/H35*100)</f>
        <v>3.5</v>
      </c>
      <c r="M35" s="22">
        <v>0</v>
      </c>
      <c r="N35" s="44">
        <f>IF(H35=0,0,M35/H35*100)</f>
        <v>0</v>
      </c>
      <c r="O35" s="22">
        <v>716</v>
      </c>
      <c r="P35" s="44">
        <v>2.91</v>
      </c>
      <c r="Q35" s="44">
        <v>2.15</v>
      </c>
      <c r="R35" s="22">
        <f>B35-F35</f>
        <v>90</v>
      </c>
      <c r="S35" s="44">
        <f>IF(B35=0,0,R35/B35*100)</f>
        <v>8.94632206759443</v>
      </c>
      <c r="T35" s="22">
        <f>R35-U35</f>
        <v>89</v>
      </c>
      <c r="U35" s="22">
        <v>1</v>
      </c>
      <c r="V35" s="78"/>
    </row>
    <row r="36" spans="1:22" s="78" customFormat="1" ht="20.1" customHeight="1">
      <c r="A36" s="8" t="s">
        <v>29</v>
      </c>
      <c r="B36" s="22">
        <f>C36+D36+E36</f>
        <v>2345</v>
      </c>
      <c r="C36" s="22">
        <v>1176</v>
      </c>
      <c r="D36" s="22">
        <v>107</v>
      </c>
      <c r="E36" s="22">
        <v>1062</v>
      </c>
      <c r="F36" s="22">
        <f>H36+O36</f>
        <v>2235</v>
      </c>
      <c r="G36" s="44">
        <f>IF(B36=0,0,F36/B36*100)</f>
        <v>95.3091684434968</v>
      </c>
      <c r="H36" s="22">
        <f>I36+K36+M36</f>
        <v>1047</v>
      </c>
      <c r="I36" s="22">
        <v>1047</v>
      </c>
      <c r="J36" s="44">
        <f>IF(H36=0,0,I36/H36*100)</f>
        <v>100</v>
      </c>
      <c r="K36" s="22">
        <v>0</v>
      </c>
      <c r="L36" s="44">
        <f>IF(H36=0,0,K36/H36*100)</f>
        <v>0</v>
      </c>
      <c r="M36" s="22">
        <v>0</v>
      </c>
      <c r="N36" s="44">
        <f>IF(H36=0,0,M36/H36*100)</f>
        <v>0</v>
      </c>
      <c r="O36" s="22">
        <v>1188</v>
      </c>
      <c r="P36" s="44">
        <v>1.29</v>
      </c>
      <c r="Q36" s="44">
        <v>1.78</v>
      </c>
      <c r="R36" s="22">
        <f>B36-F36</f>
        <v>110</v>
      </c>
      <c r="S36" s="44">
        <f>IF(B36=0,0,R36/B36*100)</f>
        <v>4.6908315565032</v>
      </c>
      <c r="T36" s="22">
        <f>R36-U36</f>
        <v>110</v>
      </c>
      <c r="U36" s="22">
        <v>0</v>
      </c>
      <c r="V36" s="78"/>
    </row>
    <row r="37" spans="1:21" s="78" customFormat="1" ht="20.1" customHeight="1">
      <c r="A37" s="8" t="s">
        <v>30</v>
      </c>
      <c r="B37" s="22">
        <f>C37+D37+E37</f>
        <v>1194</v>
      </c>
      <c r="C37" s="22">
        <v>886</v>
      </c>
      <c r="D37" s="22">
        <v>72</v>
      </c>
      <c r="E37" s="22">
        <v>236</v>
      </c>
      <c r="F37" s="22">
        <f>H37+O37</f>
        <v>1120</v>
      </c>
      <c r="G37" s="44">
        <f>IF(B37=0,0,F37/B37*100)</f>
        <v>93.8023450586265</v>
      </c>
      <c r="H37" s="22">
        <f>I37+K37+M37</f>
        <v>195</v>
      </c>
      <c r="I37" s="22">
        <v>193</v>
      </c>
      <c r="J37" s="44">
        <f>IF(H37=0,0,I37/H37*100)</f>
        <v>98.974358974359</v>
      </c>
      <c r="K37" s="22">
        <v>2</v>
      </c>
      <c r="L37" s="44">
        <f>IF(H37=0,0,K37/H37*100)</f>
        <v>1.02564102564103</v>
      </c>
      <c r="M37" s="22">
        <v>0</v>
      </c>
      <c r="N37" s="44">
        <f>IF(H37=0,0,M37/H37*100)</f>
        <v>0</v>
      </c>
      <c r="O37" s="22">
        <v>925</v>
      </c>
      <c r="P37" s="44">
        <v>1.76</v>
      </c>
      <c r="Q37" s="44">
        <v>1.62</v>
      </c>
      <c r="R37" s="22">
        <f>B37-F37</f>
        <v>74</v>
      </c>
      <c r="S37" s="44">
        <f>IF(B37=0,0,R37/B37*100)</f>
        <v>6.19765494137353</v>
      </c>
      <c r="T37" s="22">
        <f>R37-U37</f>
        <v>73</v>
      </c>
      <c r="U37" s="22">
        <v>1</v>
      </c>
    </row>
    <row r="38" spans="1:21" s="78" customFormat="1" ht="20.1" customHeight="1">
      <c r="A38" s="8" t="s">
        <v>31</v>
      </c>
      <c r="B38" s="22">
        <f>C38+D38+E38</f>
        <v>1553</v>
      </c>
      <c r="C38" s="22">
        <v>1294</v>
      </c>
      <c r="D38" s="22">
        <v>50</v>
      </c>
      <c r="E38" s="22">
        <v>209</v>
      </c>
      <c r="F38" s="22">
        <f>H38+O38</f>
        <v>1493</v>
      </c>
      <c r="G38" s="44">
        <f>IF(B38=0,0,F38/B38*100)</f>
        <v>96.1365099806826</v>
      </c>
      <c r="H38" s="22">
        <f>I38+K38+M38</f>
        <v>383</v>
      </c>
      <c r="I38" s="22">
        <v>383</v>
      </c>
      <c r="J38" s="44">
        <f>IF(H38=0,0,I38/H38*100)</f>
        <v>100</v>
      </c>
      <c r="K38" s="22">
        <v>0</v>
      </c>
      <c r="L38" s="44">
        <f>IF(H38=0,0,K38/H38*100)</f>
        <v>0</v>
      </c>
      <c r="M38" s="22">
        <v>0</v>
      </c>
      <c r="N38" s="44">
        <f>IF(H38=0,0,M38/H38*100)</f>
        <v>0</v>
      </c>
      <c r="O38" s="22">
        <v>1110</v>
      </c>
      <c r="P38" s="44">
        <v>1.06</v>
      </c>
      <c r="Q38" s="44">
        <v>1.11</v>
      </c>
      <c r="R38" s="22">
        <f>B38-F38</f>
        <v>60</v>
      </c>
      <c r="S38" s="44">
        <f>IF(B38=0,0,R38/B38*100)</f>
        <v>3.86349001931745</v>
      </c>
      <c r="T38" s="22">
        <f>R38-U38</f>
        <v>60</v>
      </c>
      <c r="U38" s="22">
        <v>0</v>
      </c>
    </row>
    <row r="39" spans="1:21" s="78" customFormat="1" ht="20.1" customHeight="1">
      <c r="A39" s="8" t="s">
        <v>32</v>
      </c>
      <c r="B39" s="22">
        <f>C39+D39+E39</f>
        <v>873</v>
      </c>
      <c r="C39" s="22">
        <v>623</v>
      </c>
      <c r="D39" s="22">
        <v>38</v>
      </c>
      <c r="E39" s="22">
        <v>212</v>
      </c>
      <c r="F39" s="22">
        <f>H39+O39</f>
        <v>819</v>
      </c>
      <c r="G39" s="44">
        <f>IF(B39=0,0,F39/B39*100)</f>
        <v>93.8144329896907</v>
      </c>
      <c r="H39" s="22">
        <f>I39+K39+M39</f>
        <v>193</v>
      </c>
      <c r="I39" s="22">
        <v>188</v>
      </c>
      <c r="J39" s="44">
        <f>IF(H39=0,0,I39/H39*100)</f>
        <v>97.4093264248705</v>
      </c>
      <c r="K39" s="22">
        <v>5</v>
      </c>
      <c r="L39" s="44">
        <f>IF(H39=0,0,K39/H39*100)</f>
        <v>2.59067357512953</v>
      </c>
      <c r="M39" s="22">
        <v>0</v>
      </c>
      <c r="N39" s="44">
        <f>IF(H39=0,0,M39/H39*100)</f>
        <v>0</v>
      </c>
      <c r="O39" s="22">
        <v>626</v>
      </c>
      <c r="P39" s="44">
        <v>1.5</v>
      </c>
      <c r="Q39" s="44">
        <v>1.7</v>
      </c>
      <c r="R39" s="22">
        <f>B39-F39</f>
        <v>54</v>
      </c>
      <c r="S39" s="44">
        <f>IF(B39=0,0,R39/B39*100)</f>
        <v>6.18556701030928</v>
      </c>
      <c r="T39" s="22">
        <f>R39-U39</f>
        <v>52</v>
      </c>
      <c r="U39" s="22">
        <v>2</v>
      </c>
    </row>
    <row r="40" spans="1:21" s="78" customFormat="1" ht="20.1" customHeight="1">
      <c r="A40" s="8" t="s">
        <v>33</v>
      </c>
      <c r="B40" s="22">
        <f>C40+D40+E40</f>
        <v>775</v>
      </c>
      <c r="C40" s="22">
        <v>593</v>
      </c>
      <c r="D40" s="22">
        <v>40</v>
      </c>
      <c r="E40" s="22">
        <v>142</v>
      </c>
      <c r="F40" s="22">
        <f>H40+O40</f>
        <v>731</v>
      </c>
      <c r="G40" s="44">
        <f>IF(B40=0,0,F40/B40*100)</f>
        <v>94.3225806451613</v>
      </c>
      <c r="H40" s="22">
        <f>I40+K40+M40</f>
        <v>77</v>
      </c>
      <c r="I40" s="22">
        <v>73</v>
      </c>
      <c r="J40" s="44">
        <f>IF(H40=0,0,I40/H40*100)</f>
        <v>94.8051948051948</v>
      </c>
      <c r="K40" s="22">
        <v>4</v>
      </c>
      <c r="L40" s="44">
        <f>IF(H40=0,0,K40/H40*100)</f>
        <v>5.1948051948052</v>
      </c>
      <c r="M40" s="22">
        <v>0</v>
      </c>
      <c r="N40" s="44">
        <f>IF(H40=0,0,M40/H40*100)</f>
        <v>0</v>
      </c>
      <c r="O40" s="22">
        <v>654</v>
      </c>
      <c r="P40" s="44">
        <v>3.2</v>
      </c>
      <c r="Q40" s="44">
        <v>1.4</v>
      </c>
      <c r="R40" s="22">
        <f>B40-F40</f>
        <v>44</v>
      </c>
      <c r="S40" s="44">
        <f>IF(B40=0,0,R40/B40*100)</f>
        <v>5.67741935483871</v>
      </c>
      <c r="T40" s="22">
        <f>R40-U40</f>
        <v>44</v>
      </c>
      <c r="U40" s="22">
        <v>0</v>
      </c>
    </row>
    <row r="41" spans="1:21" s="78" customFormat="1" ht="20.1" customHeight="1">
      <c r="A41" s="8" t="s">
        <v>34</v>
      </c>
      <c r="B41" s="22">
        <f>C41+D41+E41</f>
        <v>729</v>
      </c>
      <c r="C41" s="22">
        <v>484</v>
      </c>
      <c r="D41" s="22">
        <v>33</v>
      </c>
      <c r="E41" s="22">
        <v>212</v>
      </c>
      <c r="F41" s="22">
        <f>H41+O41</f>
        <v>684</v>
      </c>
      <c r="G41" s="44">
        <f>IF(B41=0,0,F41/B41*100)</f>
        <v>93.8271604938272</v>
      </c>
      <c r="H41" s="22">
        <f>I41+K41+M41</f>
        <v>146</v>
      </c>
      <c r="I41" s="22">
        <v>127</v>
      </c>
      <c r="J41" s="44">
        <f>IF(H41=0,0,I41/H41*100)</f>
        <v>86.986301369863</v>
      </c>
      <c r="K41" s="22">
        <v>19</v>
      </c>
      <c r="L41" s="44">
        <f>IF(H41=0,0,K41/H41*100)</f>
        <v>13.013698630137</v>
      </c>
      <c r="M41" s="22">
        <v>0</v>
      </c>
      <c r="N41" s="44">
        <f>IF(H41=0,0,M41/H41*100)</f>
        <v>0</v>
      </c>
      <c r="O41" s="22">
        <v>538</v>
      </c>
      <c r="P41" s="44">
        <v>3.24</v>
      </c>
      <c r="Q41" s="44">
        <v>1.96</v>
      </c>
      <c r="R41" s="22">
        <f>B41-F41</f>
        <v>45</v>
      </c>
      <c r="S41" s="44">
        <f>IF(B41=0,0,R41/B41*100)</f>
        <v>6.17283950617284</v>
      </c>
      <c r="T41" s="22">
        <f>R41-U41</f>
        <v>44</v>
      </c>
      <c r="U41" s="22">
        <v>1</v>
      </c>
    </row>
    <row r="42" spans="1:21" s="78" customFormat="1" ht="20.1" customHeight="1">
      <c r="A42" s="8" t="s">
        <v>35</v>
      </c>
      <c r="B42" s="22">
        <f>C42+D42+E42</f>
        <v>4494</v>
      </c>
      <c r="C42" s="22">
        <v>3606</v>
      </c>
      <c r="D42" s="22">
        <v>328</v>
      </c>
      <c r="E42" s="22">
        <v>560</v>
      </c>
      <c r="F42" s="22">
        <f>H42+O42</f>
        <v>4130</v>
      </c>
      <c r="G42" s="44">
        <f>IF(B42=0,0,F42/B42*100)</f>
        <v>91.9003115264798</v>
      </c>
      <c r="H42" s="22">
        <f>I42+K42+M42</f>
        <v>850</v>
      </c>
      <c r="I42" s="22">
        <v>823</v>
      </c>
      <c r="J42" s="44">
        <f>IF(H42=0,0,I42/H42*100)</f>
        <v>96.8235294117647</v>
      </c>
      <c r="K42" s="22">
        <v>27</v>
      </c>
      <c r="L42" s="44">
        <f>IF(H42=0,0,K42/H42*100)</f>
        <v>3.17647058823529</v>
      </c>
      <c r="M42" s="22">
        <v>0</v>
      </c>
      <c r="N42" s="44">
        <f>IF(H42=0,0,M42/H42*100)</f>
        <v>0</v>
      </c>
      <c r="O42" s="22">
        <v>3280</v>
      </c>
      <c r="P42" s="44">
        <v>2.41</v>
      </c>
      <c r="Q42" s="44">
        <v>2.24</v>
      </c>
      <c r="R42" s="22">
        <f>B42-F42</f>
        <v>364</v>
      </c>
      <c r="S42" s="44">
        <f>IF(B42=0,0,R42/B42*100)</f>
        <v>8.09968847352025</v>
      </c>
      <c r="T42" s="22">
        <f>R42-U42</f>
        <v>358</v>
      </c>
      <c r="U42" s="22">
        <v>6</v>
      </c>
    </row>
    <row r="43" spans="1:21" ht="15">
      <c r="A43" s="10" t="s">
        <v>36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ht="15">
      <c r="A44" s="11" t="s">
        <v>37</v>
      </c>
      <c r="B44" s="25"/>
      <c r="C44" s="25"/>
      <c r="D44" s="25"/>
      <c r="E44" s="25"/>
      <c r="F44" s="25"/>
      <c r="G44" s="25"/>
      <c r="H44" s="25"/>
      <c r="I44" s="25"/>
      <c r="J44" s="25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ht="15">
      <c r="A45" s="12" t="s">
        <v>38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5">
      <c r="A46" s="12" t="s">
        <v>39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U46" s="73" t="s">
        <v>88</v>
      </c>
    </row>
  </sheetData>
  <mergeCells count="27">
    <mergeCell ref="H4:M4"/>
    <mergeCell ref="Q1:R1"/>
    <mergeCell ref="S1:U1"/>
    <mergeCell ref="Q2:R2"/>
    <mergeCell ref="S2:U2"/>
    <mergeCell ref="A3:U3"/>
    <mergeCell ref="B5:E5"/>
    <mergeCell ref="F5:Q5"/>
    <mergeCell ref="R5:U5"/>
    <mergeCell ref="B6:B8"/>
    <mergeCell ref="C6:C8"/>
    <mergeCell ref="D6:D8"/>
    <mergeCell ref="E6:E8"/>
    <mergeCell ref="F6:G7"/>
    <mergeCell ref="H6:N6"/>
    <mergeCell ref="O6:O8"/>
    <mergeCell ref="A45:U45"/>
    <mergeCell ref="A46:O46"/>
    <mergeCell ref="P6:P8"/>
    <mergeCell ref="Q6:Q8"/>
    <mergeCell ref="R6:S7"/>
    <mergeCell ref="T6:T8"/>
    <mergeCell ref="U6:U8"/>
    <mergeCell ref="H7:H8"/>
    <mergeCell ref="I7:J7"/>
    <mergeCell ref="K7:L7"/>
    <mergeCell ref="M7:N7"/>
  </mergeCells>
  <printOptions/>
  <pageMargins left="0.71" right="0.71" top="0.75" bottom="0.35" header="0.31" footer="0.31"/>
  <pageSetup fitToHeight="0" fitToWidth="0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