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</sheets>
</workbook>
</file>

<file path=xl/sharedStrings.xml><?xml version="1.0" encoding="utf-8"?>
<sst xmlns="http://schemas.openxmlformats.org/spreadsheetml/2006/main" count="74">
  <si>
    <t>公  開  類</t>
  </si>
  <si>
    <t>月      報</t>
  </si>
  <si>
    <t>桃園市政府人民申請案件時效統計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</si>
  <si>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</si>
  <si>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</si>
  <si>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</si>
  <si>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</si>
  <si>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</si>
  <si>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</si>
  <si>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</si>
  <si>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</si>
  <si>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</si>
  <si>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</si>
  <si>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</si>
  <si>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</si>
  <si>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</si>
  <si>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</si>
  <si>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</si>
  <si>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</si>
  <si>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</si>
  <si>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</si>
  <si>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</si>
  <si>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</si>
  <si>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</si>
  <si>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</si>
  <si>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</si>
  <si>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</si>
  <si>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</si>
  <si>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</si>
  <si>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</si>
  <si>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</si>
  <si>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</si>
  <si>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</si>
  <si>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</si>
  <si>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</si>
  <si>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</si>
  <si>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</si>
  <si>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</si>
  <si>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　　　　　　　　　　　　　　　　　審核　　　　　　　　　　　　　　　　　業務主管人員　　　　　　　　　　　　　　　　　機關首長     </t>
  </si>
  <si>
    <t xml:space="preserve">                                                                　　　　　　主辦統計人員 </t>
  </si>
  <si>
    <t>每月終了後25日內編送</t>
  </si>
  <si>
    <t>應辦案件</t>
  </si>
  <si>
    <t>合計
﹝2﹞+﹝3﹞</t>
  </si>
  <si>
    <t>﹝1﹞</t>
  </si>
  <si>
    <t>本月新收案件數</t>
  </si>
  <si>
    <t>﹝2﹞</t>
  </si>
  <si>
    <t>截至上月待辦案件數</t>
  </si>
  <si>
    <t>﹝3﹞</t>
  </si>
  <si>
    <t>已辦結案件</t>
  </si>
  <si>
    <t>合計
﹝5﹞+﹝6﹞</t>
  </si>
  <si>
    <t>案件數</t>
  </si>
  <si>
    <t>﹝4﹞</t>
  </si>
  <si>
    <t>中華民國109年1月</t>
  </si>
  <si>
    <t>%</t>
  </si>
  <si>
    <t>﹝4﹞/﹝1﹞</t>
  </si>
  <si>
    <t>依限辦結</t>
  </si>
  <si>
    <t>﹝5﹞</t>
  </si>
  <si>
    <t>﹝5﹞/﹝4﹞</t>
  </si>
  <si>
    <t>逾限辦結</t>
  </si>
  <si>
    <t>﹝6﹞</t>
  </si>
  <si>
    <t>﹝6﹞/﹝4﹞</t>
  </si>
  <si>
    <t>待辦案件
﹝1﹞-﹝4﹞</t>
  </si>
  <si>
    <t>﹝7﹞</t>
  </si>
  <si>
    <t>編製機關</t>
  </si>
  <si>
    <t>表　　號</t>
  </si>
  <si>
    <t>﹝7﹞/﹝1﹞</t>
  </si>
  <si>
    <t>桃園市政府研究發展考核委員會</t>
  </si>
  <si>
    <t>30280-07-52-2</t>
  </si>
  <si>
    <t>平均限辦
日　　數</t>
  </si>
  <si>
    <t>平均辦理
天　　數</t>
  </si>
  <si>
    <t>單位：件、%</t>
  </si>
  <si>
    <t>平均逾期
天　　數</t>
  </si>
  <si>
    <t>0.00</t>
  </si>
  <si>
    <t>中華民國109年02月17日</t>
  </si>
</sst>
</file>

<file path=xl/styles.xml><?xml version="1.0" encoding="utf-8"?>
<styleSheet xmlns="http://schemas.openxmlformats.org/spreadsheetml/2006/main">
  <numFmts count="11">
    <numFmt formatCode="_-* #,##0_-;\-* #,##0_-;_-* &quot;-&quot;_-;_-@_-" numFmtId="188"/>
    <numFmt formatCode="#,##0_);\(#,##0\)" numFmtId="189"/>
    <numFmt formatCode="0.00;[Red]0.00" numFmtId="190"/>
    <numFmt formatCode="_-* #,##0.00_-;\-* #,##0.00_-;_-* &quot;-&quot;_-" numFmtId="191"/>
    <numFmt formatCode="_-* #,##0.00_-;\-* #,##0.00_-;_-* &quot;-&quot;??_-;_-@_-" numFmtId="192"/>
    <numFmt formatCode="0.00_);[Red]\(0.00\)" numFmtId="193"/>
    <numFmt formatCode="#,##0.00_ " numFmtId="194"/>
    <numFmt formatCode="#,###,##0;\-#,###,##0;&quot;      -&quot;" numFmtId="195"/>
    <numFmt formatCode="#,###,##0;\-#,###,##0;&quot;     -&quot;" numFmtId="196"/>
    <numFmt formatCode="#,##0_ " numFmtId="197"/>
    <numFmt formatCode="0.00_ " numFmtId="19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.5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FF0000"/>
      <name val="標楷體"/>
    </font>
    <font>
      <b val="true"/>
      <i val="false"/>
      <u val="none"/>
      <sz val="24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0" fontId="2" borderId="4" xfId="1" applyFont="true" applyBorder="true">
      <alignment horizontal="left" vertical="center" wrapText="true"/>
    </xf>
    <xf numFmtId="0" fontId="2" borderId="5" xfId="1" applyFont="true" applyBorder="true">
      <alignment horizontal="left" vertical="center" wrapText="true"/>
    </xf>
    <xf numFmtId="0" fontId="2" borderId="3" xfId="1" applyFont="true" applyBorder="true">
      <alignment horizontal="left" vertical="center"/>
    </xf>
    <xf numFmtId="0" fontId="5" xfId="1" applyFont="true">
      <alignment vertical="center"/>
    </xf>
    <xf numFmtId="0" fontId="2" xfId="1" applyFont="true">
      <alignment horizontal="left"/>
    </xf>
    <xf numFmtId="0" fontId="2" xfId="1" applyFont="true"/>
    <xf numFmtId="0" fontId="2" xfId="1" applyFont="true">
      <alignment horizontal="center" vertical="center"/>
    </xf>
    <xf numFmtId="0" fontId="2" borderId="6" xfId="1" applyFont="true" applyBorder="true">
      <alignment horizontal="left" vertical="center"/>
    </xf>
    <xf numFmtId="0" fontId="4" xfId="1" applyFont="true">
      <alignment horizontal="center" vertical="center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188" fontId="6" xfId="1" applyNumberFormat="true" applyFont="true">
      <alignment vertical="center" wrapText="true"/>
    </xf>
    <xf numFmtId="188" fontId="6" borderId="10" xfId="1" applyNumberFormat="true" applyFont="true" applyBorder="true">
      <alignment vertical="center" wrapText="true"/>
    </xf>
    <xf numFmtId="188" fontId="6" borderId="10" xfId="1" applyNumberFormat="true" applyFont="true" applyBorder="true">
      <alignment horizontal="right" vertical="center" wrapText="true"/>
    </xf>
    <xf numFmtId="0" fontId="6" borderId="10" xfId="1" applyFont="true" applyBorder="true">
      <alignment horizontal="right" vertical="center"/>
    </xf>
    <xf numFmtId="189" fontId="6" borderId="10" xfId="1" applyNumberFormat="true" applyFont="true" applyBorder="true">
      <alignment horizontal="right" vertical="center"/>
    </xf>
    <xf numFmtId="0" fontId="2" xfId="1" applyFont="true">
      <alignment horizontal="center" vertical="center" wrapText="true"/>
    </xf>
    <xf numFmtId="0" fontId="7" borderId="6" xfId="1" applyFont="true" applyBorder="true"/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6" xfId="1" applyNumberFormat="true" applyFont="true">
      <alignment horizontal="right" vertical="center"/>
    </xf>
    <xf numFmtId="188" fontId="6" xfId="1" applyNumberFormat="true" applyFont="true">
      <alignment horizontal="right" vertical="center" wrapText="true"/>
    </xf>
    <xf numFmtId="0" fontId="6" xfId="1" applyFont="true"/>
    <xf numFmtId="189" fontId="6" xfId="1" applyNumberFormat="true" applyFont="true">
      <alignment horizontal="right" vertical="center"/>
    </xf>
    <xf numFmtId="0" fontId="8" xfId="1" applyFont="true">
      <alignment horizontal="center" wrapText="true"/>
    </xf>
    <xf numFmtId="0" fontId="2" borderId="6" xfId="1" applyFont="true" applyBorder="true">
      <alignment horizontal="right" vertical="center"/>
    </xf>
    <xf numFmtId="0" fontId="2" borderId="13" xfId="1" applyFont="true" applyBorder="true">
      <alignment horizontal="center" vertical="center" wrapText="true"/>
    </xf>
    <xf numFmtId="0" fontId="2" borderId="6" xfId="1" applyFont="true" applyBorder="true"/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49" fontId="2" borderId="6" xfId="1" applyNumberFormat="true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190" fontId="2" borderId="12" xfId="1" applyNumberFormat="true" applyFont="true" applyBorder="true">
      <alignment horizontal="center" vertical="center" wrapText="true"/>
    </xf>
    <xf numFmtId="191" fontId="6" xfId="1" applyNumberFormat="true" applyFont="true">
      <alignment horizontal="right" vertical="center"/>
    </xf>
    <xf numFmtId="0" fontId="8" borderId="6" xfId="1" applyFont="true" applyBorder="true">
      <alignment wrapText="true"/>
    </xf>
    <xf numFmtId="0" fontId="2" borderId="6" xfId="1" applyFont="true" applyBorder="true">
      <alignment horizontal="center" vertical="center"/>
    </xf>
    <xf numFmtId="3" fontId="6" xfId="1" applyNumberFormat="true" applyFont="true">
      <alignment horizontal="right" vertical="center"/>
    </xf>
    <xf numFmtId="0" fontId="6" xfId="1" applyFont="true">
      <alignment horizontal="right"/>
    </xf>
    <xf numFmtId="190" fontId="2" borderId="8" xfId="1" applyNumberFormat="true" applyFont="true" applyBorder="true">
      <alignment horizontal="center" vertical="center" wrapText="true"/>
    </xf>
    <xf numFmtId="190" fontId="2" borderId="2" xfId="1" applyNumberFormat="true" applyFont="true" applyBorder="true">
      <alignment horizontal="center" vertical="center" wrapText="true"/>
    </xf>
    <xf numFmtId="190" fontId="2" borderId="12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92" fontId="6" xfId="1" applyNumberFormat="true" applyFont="true">
      <alignment horizontal="right" vertical="center"/>
    </xf>
    <xf numFmtId="192" fontId="6" xfId="1" applyNumberFormat="true" applyFont="true">
      <alignment vertical="center" wrapText="true"/>
    </xf>
    <xf numFmtId="193" fontId="6" xfId="1" applyNumberFormat="true" applyFont="true">
      <alignment horizontal="right" vertical="center"/>
    </xf>
    <xf numFmtId="0" fontId="2" xfId="1" applyFont="true">
      <alignment horizontal="right" vertical="center"/>
    </xf>
    <xf numFmtId="0" fontId="2" borderId="10" xfId="1" applyFont="true" applyBorder="true">
      <alignment horizontal="center" vertical="center" wrapText="true"/>
    </xf>
    <xf numFmtId="194" fontId="6" xfId="1" applyNumberFormat="true" applyFont="true">
      <alignment horizontal="right" vertical="center"/>
    </xf>
    <xf numFmtId="195" fontId="6" xfId="1" applyNumberFormat="true" applyFont="true">
      <alignment horizontal="right" vertical="center"/>
    </xf>
    <xf numFmtId="196" fontId="6" xfId="1" applyNumberFormat="true" applyFont="true">
      <alignment horizontal="right" vertical="center"/>
    </xf>
    <xf numFmtId="197" fontId="2" xfId="1" applyNumberFormat="true" applyFont="true">
      <alignment horizontal="right"/>
    </xf>
    <xf numFmtId="198" fontId="2" xfId="1" applyNumberFormat="true" applyFont="true">
      <alignment horizontal="right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46"/>
  <sheetViews>
    <sheetView zoomScale="100" topLeftCell="A1" workbookViewId="0" showGridLines="1" showRowColHeaders="1">
      <selection activeCell="B2" sqref="B2:B2"/>
    </sheetView>
  </sheetViews>
  <sheetFormatPr customHeight="false" defaultColWidth="9.28125" defaultRowHeight="16.5"/>
  <cols>
    <col min="1" max="1" bestFit="false" customWidth="true" style="12" width="23.421875" hidden="false" outlineLevel="0"/>
    <col min="2" max="2" bestFit="false" customWidth="true" style="12" width="14.8515625" hidden="false" outlineLevel="0"/>
    <col min="3" max="3" bestFit="false" customWidth="true" style="12" width="10.8515625" hidden="false" outlineLevel="0"/>
    <col min="4" max="5" bestFit="false" customWidth="true" style="12" width="11.140625" hidden="false" outlineLevel="0"/>
    <col min="6" max="6" bestFit="false" customWidth="true" style="12" width="14.28125" hidden="false" outlineLevel="0"/>
    <col min="7" max="7" bestFit="false" customWidth="true" style="12" width="10.421875" hidden="false" outlineLevel="0"/>
    <col min="8" max="8" bestFit="false" customWidth="true" style="12" width="12.7109375" hidden="false" outlineLevel="0"/>
    <col min="9" max="9" bestFit="false" customWidth="true" style="12" width="10.7109375" hidden="false" outlineLevel="0"/>
    <col min="10" max="10" bestFit="false" customWidth="true" style="12" width="12.7109375" hidden="false" outlineLevel="0"/>
    <col min="11" max="11" bestFit="false" customWidth="true" style="12" width="10.28125" hidden="false" outlineLevel="0"/>
    <col min="12" max="12" bestFit="false" customWidth="true" style="12" width="13.7109375" hidden="false" outlineLevel="0"/>
    <col min="13" max="15" bestFit="false" customWidth="true" style="12" width="12.8515625" hidden="false" outlineLevel="0"/>
    <col min="16" max="16384" bestFit="true" style="12" width="9.00390625" hidden="false" outlineLevel="0"/>
  </cols>
  <sheetData>
    <row r="1" ht="22.5" s="57" customFormat="true" customHeight="true">
      <c r="A1" s="2" t="s">
        <v>0</v>
      </c>
      <c r="B1" s="13"/>
      <c r="C1" s="25"/>
      <c r="D1" s="33"/>
      <c r="E1" s="33"/>
      <c r="F1" s="33"/>
      <c r="G1" s="33"/>
      <c r="H1" s="33"/>
      <c r="I1" s="33"/>
      <c r="J1" s="33"/>
      <c r="K1" s="33"/>
      <c r="L1" s="52" t="s">
        <v>63</v>
      </c>
      <c r="M1" s="16" t="s">
        <v>66</v>
      </c>
      <c r="N1" s="27"/>
      <c r="O1" s="35"/>
    </row>
    <row r="2" ht="22.5" s="57" customFormat="true" customHeight="true">
      <c r="A2" s="3" t="s">
        <v>1</v>
      </c>
      <c r="B2" s="14" t="s">
        <v>40</v>
      </c>
      <c r="C2" s="26"/>
      <c r="D2" s="34"/>
      <c r="E2" s="36"/>
      <c r="F2" s="36"/>
      <c r="G2" s="43"/>
      <c r="H2" s="43"/>
      <c r="I2" s="43"/>
      <c r="J2" s="43"/>
      <c r="K2" s="43"/>
      <c r="L2" s="19" t="s">
        <v>64</v>
      </c>
      <c r="M2" s="16" t="s">
        <v>67</v>
      </c>
      <c r="N2" s="27"/>
      <c r="O2" s="35"/>
    </row>
    <row r="3" ht="27" s="57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8.75" s="57" customFormat="true" customHeight="true">
      <c r="B4" s="15"/>
      <c r="C4" s="15"/>
      <c r="D4" s="15"/>
      <c r="E4" s="15"/>
      <c r="F4" s="39" t="s">
        <v>52</v>
      </c>
      <c r="G4" s="44"/>
      <c r="H4" s="44"/>
      <c r="I4" s="44"/>
      <c r="J4" s="15"/>
      <c r="K4" s="15"/>
      <c r="L4" s="15"/>
      <c r="M4" s="15"/>
      <c r="N4" s="15"/>
      <c r="O4" s="57" t="s">
        <v>70</v>
      </c>
    </row>
    <row r="5">
      <c r="A5" s="5"/>
      <c r="B5" s="16" t="s">
        <v>41</v>
      </c>
      <c r="C5" s="27"/>
      <c r="D5" s="35"/>
      <c r="E5" s="16" t="s">
        <v>48</v>
      </c>
      <c r="F5" s="27"/>
      <c r="G5" s="27"/>
      <c r="H5" s="27"/>
      <c r="I5" s="27"/>
      <c r="J5" s="35"/>
      <c r="K5" s="50" t="s">
        <v>61</v>
      </c>
      <c r="L5" s="40"/>
      <c r="M5" s="17" t="s">
        <v>68</v>
      </c>
      <c r="N5" s="17" t="s">
        <v>69</v>
      </c>
      <c r="O5" s="37" t="s">
        <v>71</v>
      </c>
    </row>
    <row r="6">
      <c r="A6" s="6"/>
      <c r="B6" s="17" t="s">
        <v>42</v>
      </c>
      <c r="C6" s="17" t="s">
        <v>44</v>
      </c>
      <c r="D6" s="17" t="s">
        <v>46</v>
      </c>
      <c r="E6" s="37" t="s">
        <v>49</v>
      </c>
      <c r="F6" s="40"/>
      <c r="G6" s="16" t="s">
        <v>55</v>
      </c>
      <c r="H6" s="35"/>
      <c r="I6" s="16" t="s">
        <v>58</v>
      </c>
      <c r="J6" s="35"/>
      <c r="K6" s="25"/>
      <c r="L6" s="53"/>
      <c r="M6" s="18"/>
      <c r="N6" s="18"/>
      <c r="O6" s="58"/>
    </row>
    <row r="7" ht="19.5" customHeight="true">
      <c r="A7" s="6"/>
      <c r="B7" s="18"/>
      <c r="C7" s="18"/>
      <c r="D7" s="18"/>
      <c r="E7" s="38"/>
      <c r="F7" s="28"/>
      <c r="G7" s="40" t="s">
        <v>50</v>
      </c>
      <c r="H7" s="47" t="s">
        <v>53</v>
      </c>
      <c r="I7" s="17" t="s">
        <v>50</v>
      </c>
      <c r="J7" s="47" t="s">
        <v>53</v>
      </c>
      <c r="K7" s="51"/>
      <c r="L7" s="28"/>
      <c r="M7" s="18"/>
      <c r="N7" s="18"/>
      <c r="O7" s="58"/>
    </row>
    <row r="8">
      <c r="A8" s="6"/>
      <c r="B8" s="19"/>
      <c r="C8" s="19"/>
      <c r="D8" s="19"/>
      <c r="E8" s="19" t="s">
        <v>50</v>
      </c>
      <c r="F8" s="41" t="s">
        <v>53</v>
      </c>
      <c r="G8" s="28"/>
      <c r="H8" s="48"/>
      <c r="I8" s="19"/>
      <c r="J8" s="48"/>
      <c r="K8" s="28" t="s">
        <v>50</v>
      </c>
      <c r="L8" s="41" t="s">
        <v>53</v>
      </c>
      <c r="M8" s="18"/>
      <c r="N8" s="18"/>
      <c r="O8" s="58"/>
    </row>
    <row r="9" ht="20.25" customHeight="true">
      <c r="A9" s="6"/>
      <c r="B9" s="19" t="s">
        <v>43</v>
      </c>
      <c r="C9" s="28" t="s">
        <v>45</v>
      </c>
      <c r="D9" s="28" t="s">
        <v>47</v>
      </c>
      <c r="E9" s="28" t="s">
        <v>51</v>
      </c>
      <c r="F9" s="41" t="s">
        <v>54</v>
      </c>
      <c r="G9" s="28" t="s">
        <v>56</v>
      </c>
      <c r="H9" s="49" t="s">
        <v>57</v>
      </c>
      <c r="I9" s="28" t="s">
        <v>59</v>
      </c>
      <c r="J9" s="49" t="s">
        <v>60</v>
      </c>
      <c r="K9" s="28" t="s">
        <v>62</v>
      </c>
      <c r="L9" s="41" t="s">
        <v>65</v>
      </c>
      <c r="M9" s="19"/>
      <c r="N9" s="19"/>
      <c r="O9" s="38"/>
    </row>
    <row r="10" ht="18" customHeight="true">
      <c r="A10" s="7" t="s">
        <v>3</v>
      </c>
      <c r="B10" s="20" t="n">
        <f>C10+D10</f>
        <v>43044</v>
      </c>
      <c r="C10" s="29" t="n">
        <f>C11+C12+C13+C14+C15+C16+C17+C18+C19+C20+C21+C22+C23+C24+C25+C26+C27+C28+C29+C30+C31+C32+C33+C34+C35+C36+C37+C38+C39+C40+C41+C42</f>
        <v>38064</v>
      </c>
      <c r="D10" s="29" t="n">
        <f>D11+D12+D13+D14+D15+D16+D17+D18+D19+D20+D21+D22+D23+D24+D25+D26+D27+D28+D29+D30+D31+D32+D33+D34+D35+D36+D37+D38+D39+D40+D41+D42</f>
        <v>4980</v>
      </c>
      <c r="E10" s="29" t="n">
        <f>G10+I10</f>
        <v>37926</v>
      </c>
      <c r="F10" s="42" t="n">
        <f>IF(B10=0,"0.00",E10/B10*100)</f>
        <v>88.1098410928352</v>
      </c>
      <c r="G10" s="45" t="n">
        <f>G11+G12+G13+G14+G15+G16+G17+G18+G19+G20+G21+G22+G23+G24+G25+G26+G27+G28+G29+G30+G31+G32+G33+G34+G35+G36+G37+G38+G39+G40+G41+G42</f>
        <v>37924</v>
      </c>
      <c r="H10" s="42" t="n">
        <f>IF(E10=0,"0.00",G10/E10*100)</f>
        <v>99.9947265727997</v>
      </c>
      <c r="I10" s="29" t="n">
        <f>I11+I12+I13+I14+I15+I16+I17+I18+I19+I20+I21+I22+I23+I24+I25+I26+I27+I28+I29+I30+I31+I32+I33+I34+I35+I36+I37+I38+I39+I40+I41+I42</f>
        <v>2</v>
      </c>
      <c r="J10" s="42" t="n">
        <v>0.01</v>
      </c>
      <c r="K10" s="29" t="n">
        <f>B10-E10</f>
        <v>5118</v>
      </c>
      <c r="L10" s="42" t="n">
        <f>IF(B10=0,"0.00",K10/B10*100)</f>
        <v>11.8901589071648</v>
      </c>
      <c r="M10" s="54" t="n">
        <f>AVERAGE(M11:M42)</f>
        <v>9.22433922444926</v>
      </c>
      <c r="N10" s="54" t="n">
        <f>AVERAGE(N11:N42)</f>
        <v>1.89864368905742</v>
      </c>
      <c r="O10" s="59" t="str">
        <f>IF(I10=0," - ","0.00")</f>
        <v>0.00</v>
      </c>
    </row>
    <row r="11" ht="18" customHeight="true">
      <c r="A11" s="8" t="s">
        <v>4</v>
      </c>
      <c r="B11" s="20" t="n">
        <f>C11+D11</f>
        <v>252</v>
      </c>
      <c r="C11" s="29" t="n">
        <v>218</v>
      </c>
      <c r="D11" s="29" t="n">
        <v>34</v>
      </c>
      <c r="E11" s="29" t="n">
        <f>G11+I11</f>
        <v>225</v>
      </c>
      <c r="F11" s="42" t="n">
        <f>IF(B11=0,0,E11/B11*100)</f>
        <v>89.2857142857143</v>
      </c>
      <c r="G11" s="29" t="n">
        <v>225</v>
      </c>
      <c r="H11" s="42" t="n">
        <f>IF(E11=0,0,G11/E11*100)</f>
        <v>100</v>
      </c>
      <c r="I11" s="29" t="n">
        <v>0</v>
      </c>
      <c r="J11" s="42" t="n">
        <f>IF(E11=0,0,I11/E11*100)</f>
        <v>0</v>
      </c>
      <c r="K11" s="29" t="n">
        <f>B11-E11</f>
        <v>27</v>
      </c>
      <c r="L11" s="42" t="n">
        <f>IF(B11=0,0,K11/B11*100)</f>
        <v>10.7142857142857</v>
      </c>
      <c r="M11" s="54" t="n">
        <v>9.82</v>
      </c>
      <c r="N11" s="54" t="n">
        <v>2.61</v>
      </c>
      <c r="O11" s="60" t="n">
        <v>0</v>
      </c>
    </row>
    <row r="12" ht="18" customHeight="true">
      <c r="A12" s="8" t="s">
        <v>5</v>
      </c>
      <c r="B12" s="20" t="n">
        <f>C12+D12</f>
        <v>36</v>
      </c>
      <c r="C12" s="29" t="n">
        <v>20</v>
      </c>
      <c r="D12" s="29" t="n">
        <v>16</v>
      </c>
      <c r="E12" s="29" t="n">
        <f>G12+I12</f>
        <v>20</v>
      </c>
      <c r="F12" s="42" t="n">
        <f>IF(B12=0,0,E12/B12*100)</f>
        <v>55.5555555555556</v>
      </c>
      <c r="G12" s="29" t="n">
        <v>20</v>
      </c>
      <c r="H12" s="42" t="n">
        <f>IF(E12=0,0,G12/E12*100)</f>
        <v>100</v>
      </c>
      <c r="I12" s="29" t="n">
        <v>0</v>
      </c>
      <c r="J12" s="42" t="n">
        <f>IF(E12=0,0,I12/E12*100)</f>
        <v>0</v>
      </c>
      <c r="K12" s="29" t="n">
        <f>B12-E12</f>
        <v>16</v>
      </c>
      <c r="L12" s="42" t="n">
        <f>IF(B12=0,0,K12/B12*100)</f>
        <v>44.4444444444444</v>
      </c>
      <c r="M12" s="54" t="n">
        <v>6.86</v>
      </c>
      <c r="N12" s="54" t="n">
        <v>3.05</v>
      </c>
      <c r="O12" s="60" t="n">
        <v>0</v>
      </c>
    </row>
    <row r="13" ht="18" customHeight="true">
      <c r="A13" s="8" t="s">
        <v>6</v>
      </c>
      <c r="B13" s="20" t="n">
        <f>C13+D13</f>
        <v>1671</v>
      </c>
      <c r="C13" s="29" t="n">
        <v>1330</v>
      </c>
      <c r="D13" s="29" t="n">
        <v>341</v>
      </c>
      <c r="E13" s="29" t="n">
        <f>G13+I13</f>
        <v>1209</v>
      </c>
      <c r="F13" s="42" t="n">
        <f>IF(B13=0,0,E13/B13*100)</f>
        <v>72.3518850987433</v>
      </c>
      <c r="G13" s="29" t="n">
        <v>1209</v>
      </c>
      <c r="H13" s="42" t="n">
        <f>IF(E13=0,0,G13/E13*100)</f>
        <v>100</v>
      </c>
      <c r="I13" s="29" t="n">
        <v>0</v>
      </c>
      <c r="J13" s="42" t="n">
        <f>IF(E13=0,0,I13/E13*100)</f>
        <v>0</v>
      </c>
      <c r="K13" s="29" t="n">
        <f>B13-E13</f>
        <v>462</v>
      </c>
      <c r="L13" s="42" t="n">
        <f>IF(B13=0,0,K13/B13*100)</f>
        <v>27.6481149012567</v>
      </c>
      <c r="M13" s="54" t="n">
        <v>9.25</v>
      </c>
      <c r="N13" s="54" t="n">
        <v>3.37</v>
      </c>
      <c r="O13" s="60" t="n">
        <v>0</v>
      </c>
    </row>
    <row r="14" ht="18" customHeight="true">
      <c r="A14" s="8" t="s">
        <v>7</v>
      </c>
      <c r="B14" s="20" t="n">
        <f>C14+D14</f>
        <v>946</v>
      </c>
      <c r="C14" s="29" t="n">
        <v>768</v>
      </c>
      <c r="D14" s="29" t="n">
        <v>178</v>
      </c>
      <c r="E14" s="29" t="n">
        <f>G14+I14</f>
        <v>694</v>
      </c>
      <c r="F14" s="42" t="n">
        <f>IF(B14=0,0,E14/B14*100)</f>
        <v>73.3615221987315</v>
      </c>
      <c r="G14" s="29" t="n">
        <v>694</v>
      </c>
      <c r="H14" s="42" t="n">
        <f>IF(E14=0,0,G14/E14*100)</f>
        <v>100</v>
      </c>
      <c r="I14" s="29" t="n">
        <v>0</v>
      </c>
      <c r="J14" s="42" t="n">
        <f>IF(E14=0,0,I14/E14*100)</f>
        <v>0</v>
      </c>
      <c r="K14" s="29" t="n">
        <f>B14-E14</f>
        <v>252</v>
      </c>
      <c r="L14" s="42" t="n">
        <f>IF(B14=0,0,K14/B14*100)</f>
        <v>26.6384778012685</v>
      </c>
      <c r="M14" s="54" t="n">
        <v>7</v>
      </c>
      <c r="N14" s="54" t="n">
        <v>2.28</v>
      </c>
      <c r="O14" s="60" t="n">
        <v>0</v>
      </c>
    </row>
    <row r="15" ht="18" customHeight="true">
      <c r="A15" s="8" t="s">
        <v>8</v>
      </c>
      <c r="B15" s="20" t="n">
        <f>C15+D15</f>
        <v>8</v>
      </c>
      <c r="C15" s="29" t="n">
        <v>2</v>
      </c>
      <c r="D15" s="29" t="n">
        <v>6</v>
      </c>
      <c r="E15" s="29" t="n">
        <f>G15+I15</f>
        <v>8</v>
      </c>
      <c r="F15" s="42" t="n">
        <f>IF(B15=0,0,E15/B15*100)</f>
        <v>100</v>
      </c>
      <c r="G15" s="29" t="n">
        <v>8</v>
      </c>
      <c r="H15" s="42" t="n">
        <f>IF(E15=0,0,G15/E15*100)</f>
        <v>100</v>
      </c>
      <c r="I15" s="29" t="n">
        <v>0</v>
      </c>
      <c r="J15" s="42" t="n">
        <f>IF(E15=0,0,I15/E15*100)</f>
        <v>0</v>
      </c>
      <c r="K15" s="29" t="n">
        <f>B15-E15</f>
        <v>0</v>
      </c>
      <c r="L15" s="42" t="n">
        <f>IF(B15=0,0,K15/B15*100)</f>
        <v>0</v>
      </c>
      <c r="M15" s="54" t="n">
        <v>4.22</v>
      </c>
      <c r="N15" s="54" t="n">
        <v>0.56</v>
      </c>
      <c r="O15" s="60" t="n">
        <v>0</v>
      </c>
    </row>
    <row r="16" ht="18" customHeight="true">
      <c r="A16" s="8" t="s">
        <v>9</v>
      </c>
      <c r="B16" s="20" t="n">
        <f>C16+D16</f>
        <v>1270</v>
      </c>
      <c r="C16" s="29" t="n">
        <v>1180</v>
      </c>
      <c r="D16" s="29" t="n">
        <v>90</v>
      </c>
      <c r="E16" s="29" t="n">
        <f>G16+I16</f>
        <v>1181</v>
      </c>
      <c r="F16" s="42" t="n">
        <f>IF(B16=0,0,E16/B16*100)</f>
        <v>92.992125984252</v>
      </c>
      <c r="G16" s="29" t="n">
        <v>1181</v>
      </c>
      <c r="H16" s="42" t="n">
        <f>IF(E16=0,0,G16/E16*100)</f>
        <v>100</v>
      </c>
      <c r="I16" s="29" t="n">
        <v>0</v>
      </c>
      <c r="J16" s="42" t="n">
        <f>IF(E16=0,0,I16/E16*100)</f>
        <v>0</v>
      </c>
      <c r="K16" s="29" t="n">
        <f>B16-E16</f>
        <v>89</v>
      </c>
      <c r="L16" s="42" t="n">
        <f>IF(B16=0,0,K16/B16*100)</f>
        <v>7.00787401574803</v>
      </c>
      <c r="M16" s="54" t="n">
        <v>0.5</v>
      </c>
      <c r="N16" s="54" t="n">
        <v>0.25</v>
      </c>
      <c r="O16" s="60" t="n">
        <v>0</v>
      </c>
    </row>
    <row r="17" ht="18" customHeight="true">
      <c r="A17" s="8" t="s">
        <v>10</v>
      </c>
      <c r="B17" s="21" t="n">
        <f>C17+D17</f>
        <v>373</v>
      </c>
      <c r="C17" s="29" t="n">
        <v>279</v>
      </c>
      <c r="D17" s="29" t="n">
        <v>94</v>
      </c>
      <c r="E17" s="29" t="n">
        <f>G17+I17</f>
        <v>219</v>
      </c>
      <c r="F17" s="42" t="n">
        <f>IF(B17=0,0,E17/B17*100)</f>
        <v>58.7131367292225</v>
      </c>
      <c r="G17" s="29" t="n">
        <v>219</v>
      </c>
      <c r="H17" s="42" t="n">
        <f>IF(E17=0,0,G17/E17*100)</f>
        <v>100</v>
      </c>
      <c r="I17" s="29" t="n">
        <v>0</v>
      </c>
      <c r="J17" s="42" t="n">
        <f>IF(E17=0,0,I17/E17*100)</f>
        <v>0</v>
      </c>
      <c r="K17" s="29" t="n">
        <f>B17-E17</f>
        <v>154</v>
      </c>
      <c r="L17" s="42" t="n">
        <f>IF(B17=0,0,K17/B17*100)</f>
        <v>41.2868632707775</v>
      </c>
      <c r="M17" s="54" t="n">
        <v>9.55</v>
      </c>
      <c r="N17" s="54" t="n">
        <v>3.85</v>
      </c>
      <c r="O17" s="60" t="n">
        <v>0</v>
      </c>
    </row>
    <row r="18" ht="18" s="12" customFormat="true" customHeight="true">
      <c r="A18" s="8" t="s">
        <v>11</v>
      </c>
      <c r="B18" s="22" t="n">
        <v>773</v>
      </c>
      <c r="C18" s="29" t="n">
        <v>235</v>
      </c>
      <c r="D18" s="29" t="n">
        <v>538</v>
      </c>
      <c r="E18" s="29" t="n">
        <v>574</v>
      </c>
      <c r="F18" s="42" t="n">
        <v>74.2561448900388</v>
      </c>
      <c r="G18" s="29" t="n">
        <v>574</v>
      </c>
      <c r="H18" s="42" t="n">
        <v>100</v>
      </c>
      <c r="I18" s="29" t="n">
        <v>0</v>
      </c>
      <c r="J18" s="42" t="n">
        <v>0</v>
      </c>
      <c r="K18" s="29" t="n">
        <v>199</v>
      </c>
      <c r="L18" s="42" t="n">
        <v>25.7438551099612</v>
      </c>
      <c r="M18" s="54" t="n">
        <v>10.7692307692308</v>
      </c>
      <c r="N18" s="54" t="n">
        <v>3.14307692307692</v>
      </c>
      <c r="O18" s="60" t="n">
        <v>0</v>
      </c>
    </row>
    <row r="19" ht="18" s="12" customFormat="true" customHeight="true">
      <c r="A19" s="8" t="s">
        <v>12</v>
      </c>
      <c r="B19" s="22" t="n">
        <f>C19+D19</f>
        <v>2925</v>
      </c>
      <c r="C19" s="30" t="n">
        <v>2888</v>
      </c>
      <c r="D19" s="30" t="n">
        <v>37</v>
      </c>
      <c r="E19" s="29" t="n">
        <f>G19+I19</f>
        <v>2875</v>
      </c>
      <c r="F19" s="42" t="n">
        <f>IF(B19=0,0,E19/B19*100)</f>
        <v>98.2905982905983</v>
      </c>
      <c r="G19" s="29" t="n">
        <v>2875</v>
      </c>
      <c r="H19" s="42" t="n">
        <v>100</v>
      </c>
      <c r="I19" s="29" t="n">
        <v>0</v>
      </c>
      <c r="J19" s="42" t="n">
        <v>0</v>
      </c>
      <c r="K19" s="29" t="n">
        <v>50</v>
      </c>
      <c r="L19" s="42" t="n">
        <f>IF(B19=0,0,K19/B19*100)</f>
        <v>1.70940170940171</v>
      </c>
      <c r="M19" s="54" t="n">
        <v>23.5</v>
      </c>
      <c r="N19" s="54" t="n">
        <v>13.2</v>
      </c>
      <c r="O19" s="60" t="n">
        <v>0</v>
      </c>
    </row>
    <row r="20" ht="18" customHeight="true">
      <c r="A20" s="8" t="s">
        <v>13</v>
      </c>
      <c r="B20" s="20" t="n">
        <f>C20+D20</f>
        <v>0</v>
      </c>
      <c r="C20" s="29" t="n">
        <v>0</v>
      </c>
      <c r="D20" s="29" t="n">
        <v>0</v>
      </c>
      <c r="E20" s="29" t="n">
        <f>G20+I20</f>
        <v>0</v>
      </c>
      <c r="F20" s="42" t="n">
        <f>IF(B20=0,0,E20/B20*100)</f>
        <v>0</v>
      </c>
      <c r="G20" s="29" t="n">
        <v>0</v>
      </c>
      <c r="H20" s="42" t="n">
        <f>IF(E20=0,0,G20/E20*100)</f>
        <v>0</v>
      </c>
      <c r="I20" s="29" t="n">
        <v>0</v>
      </c>
      <c r="J20" s="42" t="n">
        <f>IF(E20=0,0,I20/E20*100)</f>
        <v>0</v>
      </c>
      <c r="K20" s="29" t="n">
        <f>B20-E20</f>
        <v>0</v>
      </c>
      <c r="L20" s="42" t="n">
        <f>IF(B20=0,0,K20/B20*100)</f>
        <v>0</v>
      </c>
      <c r="M20" s="54" t="n">
        <v>0</v>
      </c>
      <c r="N20" s="54" t="n">
        <v>0</v>
      </c>
      <c r="O20" s="60" t="n">
        <v>0</v>
      </c>
    </row>
    <row r="21" ht="18" customHeight="true">
      <c r="A21" s="8" t="s">
        <v>14</v>
      </c>
      <c r="B21" s="20" t="n">
        <f>C21+D21</f>
        <v>380</v>
      </c>
      <c r="C21" s="29" t="n">
        <v>111</v>
      </c>
      <c r="D21" s="29" t="n">
        <v>269</v>
      </c>
      <c r="E21" s="29" t="n">
        <f>G21+I21</f>
        <v>130</v>
      </c>
      <c r="F21" s="42" t="n">
        <f>IF(B21=0,0,E21/B21*100)</f>
        <v>34.2105263157895</v>
      </c>
      <c r="G21" s="29" t="n">
        <v>130</v>
      </c>
      <c r="H21" s="42" t="n">
        <f>IF(E21=0,0,G21/E21*100)</f>
        <v>100</v>
      </c>
      <c r="I21" s="29" t="n">
        <v>0</v>
      </c>
      <c r="J21" s="42" t="n">
        <f>IF(E21=0,0,I21/E21*100)</f>
        <v>0</v>
      </c>
      <c r="K21" s="29" t="n">
        <f>B21-E21</f>
        <v>250</v>
      </c>
      <c r="L21" s="42" t="n">
        <f>IF(B21=0,0,K21/B21*100)</f>
        <v>65.7894736842105</v>
      </c>
      <c r="M21" s="54" t="n">
        <v>8.38</v>
      </c>
      <c r="N21" s="54" t="n">
        <v>2.03</v>
      </c>
      <c r="O21" s="60" t="n">
        <v>0</v>
      </c>
    </row>
    <row r="22" ht="18" customHeight="true">
      <c r="A22" s="8" t="s">
        <v>15</v>
      </c>
      <c r="B22" s="20" t="n">
        <f>C22+D22</f>
        <v>23</v>
      </c>
      <c r="C22" s="29" t="n">
        <v>21</v>
      </c>
      <c r="D22" s="29" t="n">
        <v>2</v>
      </c>
      <c r="E22" s="29" t="n">
        <f>G22+I22</f>
        <v>23</v>
      </c>
      <c r="F22" s="42" t="n">
        <f>IF(B22=0,0,E22/B22*100)</f>
        <v>100</v>
      </c>
      <c r="G22" s="29" t="n">
        <v>23</v>
      </c>
      <c r="H22" s="42" t="n">
        <f>IF(E22=0,0,G22/E22*100)</f>
        <v>100</v>
      </c>
      <c r="I22" s="29" t="n">
        <v>0</v>
      </c>
      <c r="J22" s="42" t="n">
        <f>IF(E22=0,0,I22/E22*100)</f>
        <v>0</v>
      </c>
      <c r="K22" s="29" t="n">
        <f>B22-E22</f>
        <v>0</v>
      </c>
      <c r="L22" s="42" t="n">
        <f>IF(B22=0,0,K22/B22*100)</f>
        <v>0</v>
      </c>
      <c r="M22" s="54" t="n">
        <v>0.67</v>
      </c>
      <c r="N22" s="54" t="n">
        <v>0.2</v>
      </c>
      <c r="O22" s="60" t="n">
        <v>0</v>
      </c>
    </row>
    <row r="23" ht="18" customHeight="true">
      <c r="A23" s="8" t="s">
        <v>16</v>
      </c>
      <c r="B23" s="20" t="n">
        <f>C23+D23</f>
        <v>134</v>
      </c>
      <c r="C23" s="29" t="n">
        <v>117</v>
      </c>
      <c r="D23" s="29" t="n">
        <v>17</v>
      </c>
      <c r="E23" s="29" t="n">
        <f>G23+I23</f>
        <v>124</v>
      </c>
      <c r="F23" s="42" t="n">
        <f>IF(B23=0,0,E23/B23*100)</f>
        <v>92.5373134328358</v>
      </c>
      <c r="G23" s="29" t="n">
        <v>124</v>
      </c>
      <c r="H23" s="42" t="n">
        <f>IF(E23=0,0,G23/E23*100)</f>
        <v>100</v>
      </c>
      <c r="I23" s="29" t="n">
        <v>0</v>
      </c>
      <c r="J23" s="42" t="n">
        <f>IF(E23=0,0,I23/E23*100)</f>
        <v>0</v>
      </c>
      <c r="K23" s="29" t="n">
        <f>B23-E23</f>
        <v>10</v>
      </c>
      <c r="L23" s="42" t="n">
        <f>IF(B23=0,0,K23/B23*100)</f>
        <v>7.46268656716418</v>
      </c>
      <c r="M23" s="54" t="n">
        <v>9.3</v>
      </c>
      <c r="N23" s="54" t="n">
        <v>5.72</v>
      </c>
      <c r="O23" s="60" t="n">
        <v>0</v>
      </c>
    </row>
    <row r="24" ht="18" customHeight="true">
      <c r="A24" s="8" t="s">
        <v>17</v>
      </c>
      <c r="B24" s="20" t="n">
        <f>C24+D24</f>
        <v>15</v>
      </c>
      <c r="C24" s="29" t="n">
        <v>5</v>
      </c>
      <c r="D24" s="29" t="n">
        <v>10</v>
      </c>
      <c r="E24" s="29" t="n">
        <f>G24+I24</f>
        <v>14</v>
      </c>
      <c r="F24" s="42" t="n">
        <f>IF(B24=0,0,E24/B24*100)</f>
        <v>93.3333333333333</v>
      </c>
      <c r="G24" s="29" t="n">
        <v>14</v>
      </c>
      <c r="H24" s="42" t="n">
        <f>IF(E24=0,0,G24/E24*100)</f>
        <v>100</v>
      </c>
      <c r="I24" s="29" t="n">
        <v>0</v>
      </c>
      <c r="J24" s="42" t="n">
        <f>IF(E24=0,0,I24/E24*100)</f>
        <v>0</v>
      </c>
      <c r="K24" s="29" t="n">
        <f>B24-E24</f>
        <v>1</v>
      </c>
      <c r="L24" s="42" t="n">
        <f>IF(B24=0,0,K24/B24*100)</f>
        <v>6.66666666666667</v>
      </c>
      <c r="M24" s="54" t="n">
        <v>2.25</v>
      </c>
      <c r="N24" s="54" t="n">
        <v>0.48</v>
      </c>
      <c r="O24" s="60" t="n">
        <v>0</v>
      </c>
    </row>
    <row r="25" ht="18" customHeight="true">
      <c r="A25" s="8" t="s">
        <v>18</v>
      </c>
      <c r="B25" s="20" t="n">
        <f>C25+D25</f>
        <v>0</v>
      </c>
      <c r="C25" s="29" t="n">
        <v>0</v>
      </c>
      <c r="D25" s="29" t="n">
        <v>0</v>
      </c>
      <c r="E25" s="29" t="n">
        <f>G25+I25</f>
        <v>0</v>
      </c>
      <c r="F25" s="42" t="n">
        <f>IF(B25=0,0,E25/B25*100)</f>
        <v>0</v>
      </c>
      <c r="G25" s="29" t="n">
        <v>0</v>
      </c>
      <c r="H25" s="42" t="n">
        <f>IF(E25=0,0,G25/E25*100)</f>
        <v>0</v>
      </c>
      <c r="I25" s="29" t="n">
        <v>0</v>
      </c>
      <c r="J25" s="42" t="n">
        <f>IF(E25=0,0,I25/E25*100)</f>
        <v>0</v>
      </c>
      <c r="K25" s="29" t="n">
        <f>B25-E25</f>
        <v>0</v>
      </c>
      <c r="L25" s="42" t="n">
        <f>IF(B25=0,0,K25/B25*100)</f>
        <v>0</v>
      </c>
      <c r="M25" s="54" t="n">
        <v>0</v>
      </c>
      <c r="N25" s="54" t="n">
        <v>0</v>
      </c>
      <c r="O25" s="60" t="n">
        <v>0</v>
      </c>
    </row>
    <row r="26" ht="18" s="12" customFormat="true" customHeight="true">
      <c r="A26" s="8" t="s">
        <v>19</v>
      </c>
      <c r="B26" s="20" t="n">
        <f>C26+D26</f>
        <v>10445</v>
      </c>
      <c r="C26" s="29" t="n">
        <v>10445</v>
      </c>
      <c r="D26" s="29" t="n">
        <v>0</v>
      </c>
      <c r="E26" s="29" t="n">
        <f>G26+I26</f>
        <v>10445</v>
      </c>
      <c r="F26" s="42" t="n">
        <f>IF(B26=0,0,E26/B26*100)</f>
        <v>100</v>
      </c>
      <c r="G26" s="45" t="n">
        <v>10445</v>
      </c>
      <c r="H26" s="42" t="n">
        <f>IF(E26=0,0,G26/E26*100)</f>
        <v>100</v>
      </c>
      <c r="I26" s="29" t="n">
        <v>0</v>
      </c>
      <c r="J26" s="42" t="n">
        <f>IF(E26=0,0,I26/E26*100)</f>
        <v>0</v>
      </c>
      <c r="K26" s="29" t="n">
        <v>0</v>
      </c>
      <c r="L26" s="42" t="n">
        <f>IF(B26=0,0,K26/B26*100)</f>
        <v>0</v>
      </c>
      <c r="M26" s="54" t="n">
        <v>6</v>
      </c>
      <c r="N26" s="54" t="n">
        <v>2.41</v>
      </c>
      <c r="O26" s="60" t="n">
        <v>0</v>
      </c>
    </row>
    <row r="27" ht="18" customHeight="true">
      <c r="A27" s="8" t="s">
        <v>20</v>
      </c>
      <c r="B27" s="20" t="n">
        <f>C27+D27</f>
        <v>12</v>
      </c>
      <c r="C27" s="29" t="n">
        <v>0</v>
      </c>
      <c r="D27" s="29" t="n">
        <v>12</v>
      </c>
      <c r="E27" s="29" t="n">
        <f>G27+I27</f>
        <v>2</v>
      </c>
      <c r="F27" s="42" t="n">
        <f>IF(B27=0,0,E27/B27*100)</f>
        <v>16.6666666666667</v>
      </c>
      <c r="G27" s="29" t="n">
        <v>2</v>
      </c>
      <c r="H27" s="42" t="n">
        <f>IF(E27=0,0,G27/E27*100)</f>
        <v>100</v>
      </c>
      <c r="I27" s="29" t="n">
        <v>0</v>
      </c>
      <c r="J27" s="42" t="n">
        <f>IF(E27=0,0,I27/E27*100)</f>
        <v>0</v>
      </c>
      <c r="K27" s="29" t="n">
        <f>B27-E27</f>
        <v>10</v>
      </c>
      <c r="L27" s="42" t="n">
        <f>IF(B27=0,0,K27/B27*100)</f>
        <v>83.3333333333333</v>
      </c>
      <c r="M27" s="54" t="n">
        <v>2.63</v>
      </c>
      <c r="N27" s="54" t="n">
        <v>1.28</v>
      </c>
      <c r="O27" s="60" t="n">
        <v>0</v>
      </c>
    </row>
    <row r="28" ht="18" customHeight="true">
      <c r="A28" s="8" t="s">
        <v>21</v>
      </c>
      <c r="B28" s="20" t="n">
        <f>C28+D28</f>
        <v>48</v>
      </c>
      <c r="C28" s="29" t="n">
        <v>42</v>
      </c>
      <c r="D28" s="29" t="n">
        <v>6</v>
      </c>
      <c r="E28" s="29" t="n">
        <f>G28+I28</f>
        <v>32</v>
      </c>
      <c r="F28" s="42" t="n">
        <f>IF(B28=0,0,E28/B28*100)</f>
        <v>66.6666666666667</v>
      </c>
      <c r="G28" s="29" t="n">
        <v>32</v>
      </c>
      <c r="H28" s="42" t="n">
        <f>IF(E28=0,0,G28/E28*100)</f>
        <v>100</v>
      </c>
      <c r="I28" s="29" t="n">
        <v>0</v>
      </c>
      <c r="J28" s="42" t="n">
        <f>IF(E28=0,0,I28/E28*100)</f>
        <v>0</v>
      </c>
      <c r="K28" s="29" t="n">
        <f>B28-E28</f>
        <v>16</v>
      </c>
      <c r="L28" s="42" t="n">
        <f>IF(B28=0,0,K28/B28*100)</f>
        <v>33.3333333333333</v>
      </c>
      <c r="M28" s="54" t="n">
        <v>10.29</v>
      </c>
      <c r="N28" s="54" t="n">
        <v>1.71</v>
      </c>
      <c r="O28" s="60" t="n">
        <v>0</v>
      </c>
    </row>
    <row r="29" ht="18" s="12" customFormat="true" customHeight="true">
      <c r="A29" s="8" t="s">
        <v>22</v>
      </c>
      <c r="B29" s="20" t="n">
        <v>3391</v>
      </c>
      <c r="C29" s="29" t="n">
        <v>2852</v>
      </c>
      <c r="D29" s="29" t="n">
        <v>539</v>
      </c>
      <c r="E29" s="29" t="n">
        <v>3014</v>
      </c>
      <c r="F29" s="42" t="n">
        <v>88.88233559422</v>
      </c>
      <c r="G29" s="29" t="n">
        <v>3013</v>
      </c>
      <c r="H29" s="42" t="n">
        <v>99.9668214996682</v>
      </c>
      <c r="I29" s="29" t="n">
        <v>1</v>
      </c>
      <c r="J29" s="42" t="n">
        <v>0.033178500331785</v>
      </c>
      <c r="K29" s="29" t="n">
        <v>377</v>
      </c>
      <c r="L29" s="42" t="n">
        <v>11.11766440578</v>
      </c>
      <c r="M29" s="54" t="n">
        <v>0.992957746478873</v>
      </c>
      <c r="N29" s="54" t="n">
        <v>0.333521126760563</v>
      </c>
      <c r="O29" s="60" t="n">
        <v>0</v>
      </c>
    </row>
    <row r="30" ht="18" customHeight="true">
      <c r="A30" s="8" t="s">
        <v>23</v>
      </c>
      <c r="B30" s="20" t="n">
        <f>C30+D30</f>
        <v>1424</v>
      </c>
      <c r="C30" s="29" t="n">
        <v>851</v>
      </c>
      <c r="D30" s="29" t="n">
        <v>573</v>
      </c>
      <c r="E30" s="29" t="n">
        <f>G30+I30</f>
        <v>922</v>
      </c>
      <c r="F30" s="42" t="n">
        <f>IF(B30=0,0,E30/B30*100)</f>
        <v>64.747191011236</v>
      </c>
      <c r="G30" s="29" t="n">
        <v>921</v>
      </c>
      <c r="H30" s="42" t="n">
        <f>IF(E30=0,0,G30/E30*100)</f>
        <v>99.8915401301518</v>
      </c>
      <c r="I30" s="29" t="n">
        <v>1</v>
      </c>
      <c r="J30" s="42" t="n">
        <f>IF(E30=0,0,I30/E30*100)</f>
        <v>0.108459869848156</v>
      </c>
      <c r="K30" s="29" t="n">
        <f>B30-E30</f>
        <v>502</v>
      </c>
      <c r="L30" s="42" t="n">
        <f>IF(B30=0,0,K30/B30*100)</f>
        <v>35.252808988764</v>
      </c>
      <c r="M30" s="54" t="n">
        <v>15.14</v>
      </c>
      <c r="N30" s="54" t="n">
        <v>2.82</v>
      </c>
      <c r="O30" s="59" t="s">
        <v>72</v>
      </c>
    </row>
    <row r="31" ht="18" s="12" customFormat="true" customHeight="true">
      <c r="A31" s="8" t="s">
        <v>24</v>
      </c>
      <c r="B31" s="21" t="n">
        <v>216</v>
      </c>
      <c r="C31" s="29" t="n">
        <v>207</v>
      </c>
      <c r="D31" s="29" t="n">
        <v>9</v>
      </c>
      <c r="E31" s="29" t="n">
        <v>212</v>
      </c>
      <c r="F31" s="42" t="n">
        <f>IF(B31=0,0,E31/B31*100)</f>
        <v>98.1481481481482</v>
      </c>
      <c r="G31" s="29" t="n">
        <v>212</v>
      </c>
      <c r="H31" s="42" t="n">
        <f>IF(E31=0,0,G31/E31*100)</f>
        <v>100</v>
      </c>
      <c r="I31" s="29" t="n">
        <v>0</v>
      </c>
      <c r="J31" s="42" t="n">
        <v>0</v>
      </c>
      <c r="K31" s="29" t="n">
        <v>4</v>
      </c>
      <c r="L31" s="42" t="n">
        <f>IF(B31=0,0,K31/B31*100)</f>
        <v>1.85185185185185</v>
      </c>
      <c r="M31" s="55" t="n">
        <v>6</v>
      </c>
      <c r="N31" s="54" t="n">
        <v>0.58</v>
      </c>
      <c r="O31" s="61" t="n">
        <v>0</v>
      </c>
    </row>
    <row r="32" ht="18" s="12" customFormat="true" customHeight="true">
      <c r="A32" s="8" t="s">
        <v>25</v>
      </c>
      <c r="B32" s="23" t="n">
        <v>40</v>
      </c>
      <c r="C32" s="31" t="n">
        <v>33</v>
      </c>
      <c r="D32" s="31" t="n">
        <v>7</v>
      </c>
      <c r="E32" s="31" t="n">
        <v>38</v>
      </c>
      <c r="F32" s="42" t="n">
        <f>IF(B32=0,0,E32/B32*100)</f>
        <v>95</v>
      </c>
      <c r="G32" s="46" t="n">
        <v>38</v>
      </c>
      <c r="H32" s="42" t="n">
        <f>IF(E32=0,0,G32/E32*100)</f>
        <v>100</v>
      </c>
      <c r="I32" s="29" t="n">
        <v>0</v>
      </c>
      <c r="J32" s="42" t="n">
        <f>IF(E32=0,0,I32/E32*100)</f>
        <v>0</v>
      </c>
      <c r="K32" s="31" t="n">
        <v>2</v>
      </c>
      <c r="L32" s="42" t="n">
        <f>IF(B32=0,0,K32/B32*100)</f>
        <v>5</v>
      </c>
      <c r="M32" s="31" t="n">
        <v>79</v>
      </c>
      <c r="N32" s="31" t="n">
        <v>4.1</v>
      </c>
      <c r="O32" s="61" t="n">
        <v>0</v>
      </c>
    </row>
    <row r="33" ht="18" customHeight="true">
      <c r="A33" s="8" t="s">
        <v>26</v>
      </c>
      <c r="B33" s="20" t="n">
        <f>C33+D33</f>
        <v>115</v>
      </c>
      <c r="C33" s="29" t="n">
        <v>99</v>
      </c>
      <c r="D33" s="29" t="n">
        <v>16</v>
      </c>
      <c r="E33" s="29" t="n">
        <f>G33+I33</f>
        <v>87</v>
      </c>
      <c r="F33" s="42" t="n">
        <f>IF(B33=0,0,E33/B33*100)</f>
        <v>75.6521739130435</v>
      </c>
      <c r="G33" s="29" t="n">
        <v>87</v>
      </c>
      <c r="H33" s="42" t="n">
        <f>IF(E33=0,0,G33/E33*100)</f>
        <v>100</v>
      </c>
      <c r="I33" s="29" t="n">
        <v>0</v>
      </c>
      <c r="J33" s="42" t="n">
        <f>IF(E33=0,0,I33/E33*100)</f>
        <v>0</v>
      </c>
      <c r="K33" s="29" t="n">
        <f>B33-E33</f>
        <v>28</v>
      </c>
      <c r="L33" s="42" t="n">
        <f>IF(B33=0,0,K33/B33*100)</f>
        <v>24.3478260869565</v>
      </c>
      <c r="M33" s="54" t="n">
        <v>5</v>
      </c>
      <c r="N33" s="54" t="n">
        <v>1.8</v>
      </c>
      <c r="O33" s="61" t="n">
        <v>0</v>
      </c>
    </row>
    <row r="34" ht="18" s="12" customFormat="true" customHeight="true">
      <c r="A34" s="8" t="s">
        <v>27</v>
      </c>
      <c r="B34" s="24" t="n">
        <f>C34+D34</f>
        <v>18492</v>
      </c>
      <c r="C34" s="32" t="n">
        <v>16345</v>
      </c>
      <c r="D34" s="32" t="n">
        <v>2147</v>
      </c>
      <c r="E34" s="32" t="n">
        <f>G34+I34</f>
        <v>15872</v>
      </c>
      <c r="F34" s="42" t="n">
        <f>IF(B34=0,0,E34/B34*100)</f>
        <v>85.8317110101666</v>
      </c>
      <c r="G34" s="32" t="n">
        <v>15872</v>
      </c>
      <c r="H34" s="42" t="n">
        <f>IF(E34=0,0,G34/E34*100)</f>
        <v>100</v>
      </c>
      <c r="I34" s="29" t="n">
        <v>0</v>
      </c>
      <c r="J34" s="42" t="n">
        <f>IF(E34=0,0,I34/E34*100)</f>
        <v>0</v>
      </c>
      <c r="K34" s="32" t="n">
        <f>B34-E34</f>
        <v>2620</v>
      </c>
      <c r="L34" s="42" t="n">
        <f>IF(B34=0,0,K34/B34*100)</f>
        <v>14.1682889898334</v>
      </c>
      <c r="M34" s="56" t="n">
        <v>8.89</v>
      </c>
      <c r="N34" s="56" t="n">
        <v>3.31</v>
      </c>
      <c r="O34" s="61" t="n">
        <v>0</v>
      </c>
    </row>
    <row r="35" ht="18" customHeight="true">
      <c r="A35" s="8" t="s">
        <v>28</v>
      </c>
      <c r="B35" s="20" t="n">
        <f>C35+D35</f>
        <v>0</v>
      </c>
      <c r="C35" s="29" t="n">
        <v>0</v>
      </c>
      <c r="D35" s="29" t="n">
        <v>0</v>
      </c>
      <c r="E35" s="29" t="n">
        <f>G35+I35</f>
        <v>0</v>
      </c>
      <c r="F35" s="42" t="n">
        <f>IF(B35=0,0,E35/B35*100)</f>
        <v>0</v>
      </c>
      <c r="G35" s="29" t="n">
        <v>0</v>
      </c>
      <c r="H35" s="42" t="n">
        <f>IF(E35=0,0,G35/E35*100)</f>
        <v>0</v>
      </c>
      <c r="I35" s="29" t="n">
        <v>0</v>
      </c>
      <c r="J35" s="42" t="n">
        <f>IF(E35=0,0,I35/E35*100)</f>
        <v>0</v>
      </c>
      <c r="K35" s="29" t="n">
        <f>B35-E35</f>
        <v>0</v>
      </c>
      <c r="L35" s="42" t="n">
        <f>IF(B35=0,0,K35/B35*100)</f>
        <v>0</v>
      </c>
      <c r="M35" s="54" t="n">
        <v>0</v>
      </c>
      <c r="N35" s="54" t="n">
        <v>0</v>
      </c>
      <c r="O35" s="61" t="n">
        <v>0</v>
      </c>
    </row>
    <row r="36" ht="18" s="12" customFormat="true" customHeight="true">
      <c r="A36" s="8" t="s">
        <v>29</v>
      </c>
      <c r="B36" s="21" t="n">
        <v>55</v>
      </c>
      <c r="C36" s="29" t="n">
        <v>16</v>
      </c>
      <c r="D36" s="29" t="n">
        <f>B36-C36</f>
        <v>39</v>
      </c>
      <c r="E36" s="29" t="n">
        <v>6</v>
      </c>
      <c r="F36" s="42" t="n">
        <f>IF(B36=0,0,E36/B36*100)</f>
        <v>10.9090909090909</v>
      </c>
      <c r="G36" s="29" t="n">
        <v>6</v>
      </c>
      <c r="H36" s="42" t="n">
        <v>100</v>
      </c>
      <c r="I36" s="29" t="n">
        <v>0</v>
      </c>
      <c r="J36" s="42" t="n">
        <v>0</v>
      </c>
      <c r="K36" s="29" t="n">
        <f>B36-E36</f>
        <v>49</v>
      </c>
      <c r="L36" s="42" t="n">
        <f>IF(B36=0,0,K36/B36*100)</f>
        <v>89.0909090909091</v>
      </c>
      <c r="M36" s="54" t="n">
        <v>59.1666666666667</v>
      </c>
      <c r="N36" s="54" t="n">
        <v>1.67</v>
      </c>
      <c r="O36" s="61" t="n">
        <v>0</v>
      </c>
    </row>
    <row r="37" ht="18" customHeight="true">
      <c r="A37" s="8" t="s">
        <v>30</v>
      </c>
      <c r="B37" s="20" t="n">
        <f>C37+D37</f>
        <v>0</v>
      </c>
      <c r="C37" s="29" t="n">
        <v>0</v>
      </c>
      <c r="D37" s="29" t="n">
        <v>0</v>
      </c>
      <c r="E37" s="29" t="n">
        <f>G37+I37</f>
        <v>0</v>
      </c>
      <c r="F37" s="42" t="n">
        <f>IF(B37=0,0,E37/B37*100)</f>
        <v>0</v>
      </c>
      <c r="G37" s="29" t="n">
        <v>0</v>
      </c>
      <c r="H37" s="42" t="n">
        <f>IF(E37=0,0,G37/E37*100)</f>
        <v>0</v>
      </c>
      <c r="I37" s="29" t="n">
        <v>0</v>
      </c>
      <c r="J37" s="42" t="n">
        <f>IF(E37=0,0,I37/E37*100)</f>
        <v>0</v>
      </c>
      <c r="K37" s="29" t="n">
        <f>B37-E37</f>
        <v>0</v>
      </c>
      <c r="L37" s="42" t="n">
        <f>IF(B37=0,0,K37/B37*100)</f>
        <v>0</v>
      </c>
      <c r="M37" s="54" t="n">
        <v>0</v>
      </c>
      <c r="N37" s="54" t="n">
        <v>0</v>
      </c>
      <c r="O37" s="61" t="n">
        <v>0</v>
      </c>
    </row>
    <row r="38" ht="18" customHeight="true">
      <c r="A38" s="8" t="s">
        <v>31</v>
      </c>
      <c r="B38" s="20" t="n">
        <f>C38+D38</f>
        <v>0</v>
      </c>
      <c r="C38" s="29" t="n">
        <v>0</v>
      </c>
      <c r="D38" s="29" t="n">
        <v>0</v>
      </c>
      <c r="E38" s="29" t="n">
        <f>G38+I38</f>
        <v>0</v>
      </c>
      <c r="F38" s="42" t="n">
        <f>IF(B38=0,0,E38/B38*100)</f>
        <v>0</v>
      </c>
      <c r="G38" s="29" t="n">
        <v>0</v>
      </c>
      <c r="H38" s="42" t="n">
        <f>IF(E38=0,0,G38/E38*100)</f>
        <v>0</v>
      </c>
      <c r="I38" s="29" t="n">
        <v>0</v>
      </c>
      <c r="J38" s="42" t="n">
        <f>IF(E38=0,0,I38/E38*100)</f>
        <v>0</v>
      </c>
      <c r="K38" s="29" t="n">
        <f>B38-E38</f>
        <v>0</v>
      </c>
      <c r="L38" s="42" t="n">
        <f>IF(B38=0,0,K38/B38*100)</f>
        <v>0</v>
      </c>
      <c r="M38" s="54" t="n">
        <v>0</v>
      </c>
      <c r="N38" s="54" t="n">
        <v>0</v>
      </c>
      <c r="O38" s="61" t="n">
        <v>0</v>
      </c>
    </row>
    <row r="39" ht="18" customHeight="true">
      <c r="A39" s="8" t="s">
        <v>32</v>
      </c>
      <c r="B39" s="20" t="n">
        <f>C39+D39</f>
        <v>0</v>
      </c>
      <c r="C39" s="29" t="n">
        <v>0</v>
      </c>
      <c r="D39" s="29" t="n">
        <v>0</v>
      </c>
      <c r="E39" s="29" t="n">
        <f>G39+I39</f>
        <v>0</v>
      </c>
      <c r="F39" s="42" t="n">
        <f>IF(B39=0,0,E39/B39*100)</f>
        <v>0</v>
      </c>
      <c r="G39" s="29" t="n">
        <v>0</v>
      </c>
      <c r="H39" s="42" t="n">
        <f>IF(E39=0,0,G39/E39*100)</f>
        <v>0</v>
      </c>
      <c r="I39" s="29" t="n">
        <v>0</v>
      </c>
      <c r="J39" s="42" t="n">
        <f>IF(E39=0,0,I39/E39*100)</f>
        <v>0</v>
      </c>
      <c r="K39" s="29" t="n">
        <f>B39-E39</f>
        <v>0</v>
      </c>
      <c r="L39" s="42" t="n">
        <f>IF(B39=0,0,K39/B39*100)</f>
        <v>0</v>
      </c>
      <c r="M39" s="54" t="n">
        <v>0</v>
      </c>
      <c r="N39" s="54" t="n">
        <v>0</v>
      </c>
      <c r="O39" s="61" t="n">
        <v>0</v>
      </c>
    </row>
    <row r="40" ht="18" customHeight="true">
      <c r="A40" s="8" t="s">
        <v>33</v>
      </c>
      <c r="B40" s="20" t="n">
        <f>C40+D40</f>
        <v>0</v>
      </c>
      <c r="C40" s="29" t="n">
        <v>0</v>
      </c>
      <c r="D40" s="29" t="n">
        <v>0</v>
      </c>
      <c r="E40" s="29" t="n">
        <f>G40+I40</f>
        <v>0</v>
      </c>
      <c r="F40" s="42" t="n">
        <f>IF(B40=0,0,E40/B40*100)</f>
        <v>0</v>
      </c>
      <c r="G40" s="29" t="n">
        <v>0</v>
      </c>
      <c r="H40" s="42" t="n">
        <f>IF(E40=0,0,G40/E40*100)</f>
        <v>0</v>
      </c>
      <c r="I40" s="29" t="n">
        <v>0</v>
      </c>
      <c r="J40" s="42" t="n">
        <f>IF(E40=0,0,I40/E40*100)</f>
        <v>0</v>
      </c>
      <c r="K40" s="29" t="n">
        <f>B40-E40</f>
        <v>0</v>
      </c>
      <c r="L40" s="42" t="n">
        <f>IF(B40=0,0,K40/B40*100)</f>
        <v>0</v>
      </c>
      <c r="M40" s="54" t="n">
        <v>0</v>
      </c>
      <c r="N40" s="54" t="n">
        <v>0</v>
      </c>
      <c r="O40" s="61" t="n">
        <v>0</v>
      </c>
    </row>
    <row r="41" ht="18" customHeight="true">
      <c r="A41" s="8" t="s">
        <v>34</v>
      </c>
      <c r="B41" s="20" t="n">
        <f>C41+D41</f>
        <v>0</v>
      </c>
      <c r="C41" s="29" t="n">
        <v>0</v>
      </c>
      <c r="D41" s="29" t="n">
        <v>0</v>
      </c>
      <c r="E41" s="29" t="n">
        <f>G41+I41</f>
        <v>0</v>
      </c>
      <c r="F41" s="42" t="n">
        <f>IF(B41=0,0,E41/B41*100)</f>
        <v>0</v>
      </c>
      <c r="G41" s="29" t="n">
        <v>0</v>
      </c>
      <c r="H41" s="42" t="n">
        <f>IF(E41=0,0,G41/E41*100)</f>
        <v>0</v>
      </c>
      <c r="I41" s="29" t="n">
        <v>0</v>
      </c>
      <c r="J41" s="42" t="n">
        <f>IF(E41=0,0,I41/E41*100)</f>
        <v>0</v>
      </c>
      <c r="K41" s="29" t="n">
        <f>B41-E41</f>
        <v>0</v>
      </c>
      <c r="L41" s="42" t="n">
        <f>IF(B41=0,0,K41/B41*100)</f>
        <v>0</v>
      </c>
      <c r="M41" s="54" t="n">
        <v>0</v>
      </c>
      <c r="N41" s="54" t="n">
        <v>0</v>
      </c>
      <c r="O41" s="61" t="n">
        <v>0</v>
      </c>
    </row>
    <row r="42" ht="18" customHeight="true">
      <c r="A42" s="8" t="s">
        <v>35</v>
      </c>
      <c r="B42" s="20" t="n">
        <f>C42+D42</f>
        <v>0</v>
      </c>
      <c r="C42" s="29" t="n">
        <v>0</v>
      </c>
      <c r="D42" s="29" t="n">
        <v>0</v>
      </c>
      <c r="E42" s="29" t="n">
        <f>G42+I42</f>
        <v>0</v>
      </c>
      <c r="F42" s="42" t="n">
        <f>IF(B42=0,0,E42/B42*100)</f>
        <v>0</v>
      </c>
      <c r="G42" s="29" t="n">
        <v>0</v>
      </c>
      <c r="H42" s="42" t="n">
        <f>IF(E42=0,0,G42/E42*100)</f>
        <v>0</v>
      </c>
      <c r="I42" s="29" t="n">
        <v>0</v>
      </c>
      <c r="J42" s="42" t="n">
        <f>IF(E42=0,0,I42/E42*100)</f>
        <v>0</v>
      </c>
      <c r="K42" s="29" t="n">
        <f>B42-E42</f>
        <v>0</v>
      </c>
      <c r="L42" s="42" t="n">
        <f>IF(B42=0,0,K42/B42*100)</f>
        <v>0</v>
      </c>
      <c r="M42" s="54" t="n">
        <v>0</v>
      </c>
      <c r="N42" s="54" t="n">
        <v>0</v>
      </c>
      <c r="O42" s="61" t="n">
        <v>0</v>
      </c>
    </row>
    <row r="43" ht="16.5" customHeight="true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2"/>
      <c r="Q43" s="62"/>
      <c r="R43" s="62"/>
      <c r="S43" s="62"/>
      <c r="T43" s="63"/>
      <c r="U43" s="62"/>
      <c r="V43" s="62"/>
      <c r="W43" s="62"/>
    </row>
    <row r="44" ht="18.75" customHeight="true">
      <c r="A44" s="10" t="s">
        <v>37</v>
      </c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>
      <c r="A45" s="11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>
      <c r="A46" s="12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O46" s="57" t="s">
        <v>73</v>
      </c>
    </row>
  </sheetData>
  <mergeCells>
    <mergeCell ref="A45:O45"/>
    <mergeCell ref="A46:J46"/>
    <mergeCell ref="B6:B8"/>
    <mergeCell ref="C6:C8"/>
    <mergeCell ref="D6:D8"/>
    <mergeCell ref="E6:F7"/>
    <mergeCell ref="G6:H6"/>
    <mergeCell ref="I6:J6"/>
    <mergeCell ref="G7:G8"/>
    <mergeCell ref="H7:H8"/>
    <mergeCell ref="I7:I8"/>
    <mergeCell ref="J7:J8"/>
    <mergeCell ref="M1:O1"/>
    <mergeCell ref="M2:O2"/>
    <mergeCell ref="A3:O3"/>
    <mergeCell ref="F4:I4"/>
    <mergeCell ref="B5:D5"/>
    <mergeCell ref="E5:J5"/>
    <mergeCell ref="K5:L7"/>
    <mergeCell ref="M5:M9"/>
    <mergeCell ref="N5:N9"/>
    <mergeCell ref="O5:O9"/>
  </mergeCells>
  <printOptions horizontalCentered="true"/>
  <pageMargins bottom="0.55" footer="0.31" header="0.31" left="0.71" right="0.71" top="0.75"/>
  <pageSetup paperSize="9" orientation="landscape" fitToHeight="0" fitToWidth="0" scale="62"/>
</worksheet>
</file>